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defaultThemeVersion="124226"/>
  <bookViews>
    <workbookView xWindow="0" yWindow="0" windowWidth="9570" windowHeight="6960" tabRatio="769"/>
  </bookViews>
  <sheets>
    <sheet name="Informacje ogólne" sheetId="2" r:id="rId1"/>
    <sheet name="Kryteria horyzontalne" sheetId="52" r:id="rId2"/>
    <sheet name="Kryteria dla 9.2-dod.form" sheetId="81" r:id="rId3"/>
    <sheet name="Kryteria dla 9.2 mer bez psych" sheetId="82" r:id="rId4"/>
    <sheet name="Kryteria dla 9.2 ch. nowotw." sheetId="83" r:id="rId5"/>
    <sheet name="POIiŚ.9.P.73" sheetId="89" r:id="rId6"/>
    <sheet name="POIiŚ.9.P.74" sheetId="87" r:id="rId7"/>
    <sheet name="POIiŚ.9.P.75" sheetId="93" r:id="rId8"/>
    <sheet name="POIiŚ.9.P.76" sheetId="92" r:id="rId9"/>
    <sheet name="POIiŚ.9.P.77" sheetId="78" r:id="rId10"/>
    <sheet name="POIiŚ.9.P.78" sheetId="94" r:id="rId11"/>
    <sheet name="POIiŚ.9.P.79" sheetId="91" r:id="rId12"/>
    <sheet name="Planowane działania" sheetId="48" r:id="rId13"/>
    <sheet name="ZAŁ. 1" sheetId="49"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_xlnm._FilterDatabase">#REF!</definedName>
    <definedName name="___xlnm._FilterDatabase_0">#REF!</definedName>
    <definedName name="___xlnm._FilterDatabase_0_0">#REF!</definedName>
    <definedName name="___xlnm._FilterDatabase_0_0_0">#REF!</definedName>
    <definedName name="___xlnm._FilterDatabase_0_0_0_0">#REF!</definedName>
    <definedName name="___xlnm._FilterDatabase_0_0_0_0_0">#REF!</definedName>
    <definedName name="___xlnm._FilterDatabase_1">#REF!</definedName>
    <definedName name="___xlnm.Print_Area_0">#REF!</definedName>
    <definedName name="___xlnm.Print_Area_0_0">#REF!</definedName>
    <definedName name="___xlnm.Print_Area_0_0_0">#REF!</definedName>
    <definedName name="___xlnm.Print_Area_0_0_0_0">#REF!</definedName>
    <definedName name="___xlnm.Print_Area_0_0_0_0_0">#REF!</definedName>
    <definedName name="___xlnm.Print_Area_1">#REF!</definedName>
    <definedName name="___xlnm.Print_Area_2">#REF!</definedName>
    <definedName name="__xlnm._FilterDatabase" localSheetId="6">POIiŚ.9.P.74!$N$1:$N$169</definedName>
    <definedName name="__xlnm._FilterDatabase">[1]POIiŚ.9.P.74!$N$1:$N$169</definedName>
    <definedName name="__xlnm._FilterDatabase_0" localSheetId="6">POIiŚ.9.P.74!$N$1:$N$169</definedName>
    <definedName name="__xlnm._FilterDatabase_0">[1]POIiŚ.9.P.74!$N$1:$N$169</definedName>
    <definedName name="__xlnm._FilterDatabase_0_0" localSheetId="6">POIiŚ.9.P.74!$N$1:$N$169</definedName>
    <definedName name="__xlnm._FilterDatabase_0_0">[1]POIiŚ.9.P.74!$N$1:$N$169</definedName>
    <definedName name="__xlnm._FilterDatabase_0_0_0" localSheetId="6">POIiŚ.9.P.74!$N$1:$N$169</definedName>
    <definedName name="__xlnm._FilterDatabase_0_0_0">[1]POIiŚ.9.P.74!$N$1:$N$169</definedName>
    <definedName name="__xlnm._FilterDatabase_0_0_0_0" localSheetId="6">POIiŚ.9.P.74!$N$1:$N$169</definedName>
    <definedName name="__xlnm._FilterDatabase_0_0_0_0">[1]POIiŚ.9.P.74!$N$1:$N$169</definedName>
    <definedName name="__xlnm._FilterDatabase_0_0_0_0_0" localSheetId="6">POIiŚ.9.P.74!$N$1:$N$169</definedName>
    <definedName name="__xlnm._FilterDatabase_0_0_0_0_0">[1]POIiŚ.9.P.74!$N$1:$N$169</definedName>
    <definedName name="__xlnm._FilterDatabase_1" localSheetId="6">POIiŚ.9.P.74!$N$1:$N$169</definedName>
    <definedName name="__xlnm._FilterDatabase_1">[1]POIiŚ.9.P.74!$N$1:$N$169</definedName>
    <definedName name="__xlnm.Print_Area_0" localSheetId="6">POIiŚ.9.P.74!$A$1:$L$58</definedName>
    <definedName name="__xlnm.Print_Area_0">[1]POIiŚ.9.P.74!$A$1:$L$58</definedName>
    <definedName name="__xlnm.Print_Area_0_0" localSheetId="6">POIiŚ.9.P.74!$A$1:$L$58</definedName>
    <definedName name="__xlnm.Print_Area_0_0">[1]POIiŚ.9.P.74!$A$1:$L$58</definedName>
    <definedName name="__xlnm.Print_Area_0_0_0" localSheetId="6">POIiŚ.9.P.74!$A$1:$L$58</definedName>
    <definedName name="__xlnm.Print_Area_0_0_0">[1]POIiŚ.9.P.74!$A$1:$L$58</definedName>
    <definedName name="__xlnm.Print_Area_0_0_0_0" localSheetId="6">POIiŚ.9.P.74!$A$1:$L$58</definedName>
    <definedName name="__xlnm.Print_Area_0_0_0_0">[1]POIiŚ.9.P.74!$A$1:$L$58</definedName>
    <definedName name="__xlnm.Print_Area_0_0_0_0_0" localSheetId="6">POIiŚ.9.P.74!$A$1:$L$58</definedName>
    <definedName name="__xlnm.Print_Area_0_0_0_0_0">[1]POIiŚ.9.P.74!$A$1:$L$58</definedName>
    <definedName name="__xlnm.Print_Area_1" localSheetId="6">POIiŚ.9.P.74!$A$1:$L$58</definedName>
    <definedName name="__xlnm.Print_Area_1">[1]POIiŚ.9.P.74!$A$1:$L$58</definedName>
    <definedName name="__xlnm.Print_Area_2" localSheetId="6">POIiŚ.9.P.74!$A$1:$L$58</definedName>
    <definedName name="__xlnm.Print_Area_2">[1]POIiŚ.9.P.74!$A$1:$L$58</definedName>
    <definedName name="_xlnm._FilterDatabase" localSheetId="5" hidden="1">POIiŚ.9.P.73!$N$1:$N$183</definedName>
    <definedName name="_xlnm._FilterDatabase" localSheetId="6" hidden="1">POIiŚ.9.P.74!$N$1:$N$169</definedName>
    <definedName name="_xlnm._FilterDatabase" localSheetId="7" hidden="1">POIiŚ.9.P.75!$N$1:$N$182</definedName>
    <definedName name="_xlnm._FilterDatabase" localSheetId="8" hidden="1">POIiŚ.9.P.76!$N$1:$N$183</definedName>
    <definedName name="_xlnm._FilterDatabase" localSheetId="9" hidden="1">POIiŚ.9.P.77!$N$1:$N$169</definedName>
    <definedName name="_xlnm._FilterDatabase" localSheetId="10" hidden="1">POIiŚ.9.P.78!$N$1:$N$176</definedName>
    <definedName name="_xlnm._FilterDatabase" localSheetId="11" hidden="1">POIiŚ.9.P.79!$N$1:$N$188</definedName>
    <definedName name="_ftn1" localSheetId="2">'Kryteria dla 9.2-dod.form'!$E$15</definedName>
    <definedName name="_ftn2" localSheetId="2">'Kryteria dla 9.2-dod.form'!$E$14</definedName>
    <definedName name="_ftn3" localSheetId="2">'Kryteria dla 9.2-dod.form'!$E$15</definedName>
    <definedName name="_ftnref1" localSheetId="2">'Kryteria dla 9.2-dod.form'!$E$12</definedName>
    <definedName name="a">'[2]Informacje ogólne'!$K$123:$K$126</definedName>
    <definedName name="CT" localSheetId="4">'[3]Informacje ogólne'!$K$125:$K$128</definedName>
    <definedName name="CT" localSheetId="3">'[3]Informacje ogólne'!$K$125:$K$128</definedName>
    <definedName name="CT" localSheetId="2">'[3]Informacje ogólne'!$K$125:$K$128</definedName>
    <definedName name="CT" localSheetId="1">'[3]Informacje ogólne'!$K$125:$K$128</definedName>
    <definedName name="CT" localSheetId="5">'[4]Informacje ogólne'!$K$119:$K$122</definedName>
    <definedName name="CT" localSheetId="6">#N/A</definedName>
    <definedName name="CT" localSheetId="7">'[5]Informacje ogólne'!$K$119:$K$122</definedName>
    <definedName name="CT" localSheetId="8">'[6]Informacje ogólne'!$K$119:$K$122</definedName>
    <definedName name="CT" localSheetId="9">'[5]Informacje ogólne'!$K$119:$K$122</definedName>
    <definedName name="CT" localSheetId="10">'[5]Informacje ogólne'!$K$119:$K$122</definedName>
    <definedName name="CT" localSheetId="11">'[5]Informacje ogólne'!$K$119:$K$122</definedName>
    <definedName name="CT">'Informacje ogólne'!#REF!</definedName>
    <definedName name="d">'[7]Informacje ogólne'!$K$124:$K$160</definedName>
    <definedName name="e">[8]SLOWNIKI!$E$2:$E$380</definedName>
    <definedName name="ee">[8]SLOWNIKI!$E$2:$E$380</definedName>
    <definedName name="f">[8]SLOWNIKI!$E$2:$F$380</definedName>
    <definedName name="fundusz" localSheetId="4">[3]Konkurs!$N$58:$N$59</definedName>
    <definedName name="fundusz" localSheetId="3">[3]Konkurs!$N$58:$N$59</definedName>
    <definedName name="fundusz" localSheetId="2">[3]Konkurs!$N$58:$N$59</definedName>
    <definedName name="fundusz" localSheetId="1">[3]Konkurs!$N$58:$N$59</definedName>
    <definedName name="fundusz" localSheetId="5">[4]Konkurs!$N$58:$N$59</definedName>
    <definedName name="fundusz" localSheetId="6">#N/A</definedName>
    <definedName name="fundusz" localSheetId="7">[5]Konkurs!$N$58:$N$59</definedName>
    <definedName name="fundusz" localSheetId="8">[6]Konkurs!$N$58:$N$59</definedName>
    <definedName name="fundusz" localSheetId="9">[5]Konkurs!$N$58:$N$59</definedName>
    <definedName name="fundusz" localSheetId="10">[5]Konkurs!$N$58:$N$59</definedName>
    <definedName name="fundusz" localSheetId="11">[5]Konkurs!$N$58:$N$59</definedName>
    <definedName name="fundusz">#REF!</definedName>
    <definedName name="g">'[7]Informacje ogólne'!$K$119:$K$122</definedName>
    <definedName name="h">'[7]Informacje ogólne'!$K$99:$K$116</definedName>
    <definedName name="j">'[7]Informacje ogólne'!$N$106:$N$111</definedName>
    <definedName name="_xlnm.Criteria" localSheetId="6">#REF!</definedName>
    <definedName name="_xlnm.Criteria">#REF!</definedName>
    <definedName name="lata" localSheetId="5">[9]słownik!$B$2:$B$10</definedName>
    <definedName name="lata" localSheetId="6">#N/A</definedName>
    <definedName name="lata" localSheetId="7">[10]słownik!$B$2:$B$10</definedName>
    <definedName name="lata" localSheetId="9">[10]słownik!$B$2:$B$10</definedName>
    <definedName name="lata" localSheetId="10">[10]słownik!$B$2:$B$10</definedName>
    <definedName name="lata" localSheetId="11">[10]słownik!$B$2:$B$10</definedName>
    <definedName name="lata">[11]słownik!$B$2:$B$10</definedName>
    <definedName name="miesiąceKwartały" localSheetId="5">[9]słownik!$D$2:$D$17</definedName>
    <definedName name="miesiąceKwartały" localSheetId="6">#N/A</definedName>
    <definedName name="miesiąceKwartały" localSheetId="7">[10]słownik!$D$2:$D$17</definedName>
    <definedName name="miesiąceKwartały" localSheetId="9">[10]słownik!$D$2:$D$17</definedName>
    <definedName name="miesiąceKwartały" localSheetId="10">[10]słownik!$D$2:$D$17</definedName>
    <definedName name="miesiąceKwartały" localSheetId="11">[10]słownik!$D$2:$D$17</definedName>
    <definedName name="miesiąceKwartały">[11]słownik!$D$2:$D$17</definedName>
    <definedName name="narzedzia_PP_cale" localSheetId="4">'[3]Informacje ogólne'!$M$130:$M$166</definedName>
    <definedName name="narzedzia_PP_cale" localSheetId="3">'[3]Informacje ogólne'!$M$130:$M$166</definedName>
    <definedName name="narzedzia_PP_cale" localSheetId="2">'[3]Informacje ogólne'!$M$130:$M$166</definedName>
    <definedName name="narzedzia_PP_cale" localSheetId="1">'[3]Informacje ogólne'!$M$130:$M$166</definedName>
    <definedName name="narzedzia_PP_cale" localSheetId="5">'[4]Informacje ogólne'!$M$124:$M$160</definedName>
    <definedName name="narzedzia_PP_cale" localSheetId="6">#N/A</definedName>
    <definedName name="narzedzia_PP_cale" localSheetId="7">'[5]Informacje ogólne'!$M$124:$M$160</definedName>
    <definedName name="narzedzia_PP_cale" localSheetId="8">'[6]Informacje ogólne'!$M$124:$M$160</definedName>
    <definedName name="narzedzia_PP_cale" localSheetId="9">'[5]Informacje ogólne'!$M$124:$M$160</definedName>
    <definedName name="narzedzia_PP_cale" localSheetId="10">'[5]Informacje ogólne'!$M$124:$M$160</definedName>
    <definedName name="narzedzia_PP_cale" localSheetId="11">'[5]Informacje ogólne'!$M$124:$M$160</definedName>
    <definedName name="narzedzia_PP_cale">'Informacje ogólne'!#REF!</definedName>
    <definedName name="_xlnm.Print_Area" localSheetId="0">'Informacje ogólne'!$A$1:$J$31</definedName>
    <definedName name="_xlnm.Print_Area" localSheetId="4">'Kryteria dla 9.2 ch. nowotw.'!$A$1:$E$14</definedName>
    <definedName name="_xlnm.Print_Area" localSheetId="3">'Kryteria dla 9.2 mer bez psych'!$A$1:$E$34</definedName>
    <definedName name="_xlnm.Print_Area" localSheetId="2">'Kryteria dla 9.2-dod.form'!$A$1:$E$20</definedName>
    <definedName name="_xlnm.Print_Area" localSheetId="1">'Kryteria horyzontalne'!$A$1:$E$35</definedName>
    <definedName name="_xlnm.Print_Area" localSheetId="12">'Planowane działania'!$A$1:$I$7</definedName>
    <definedName name="_xlnm.Print_Area" localSheetId="5">POIiŚ.9.P.73!$A$1:$L$72</definedName>
    <definedName name="_xlnm.Print_Area" localSheetId="6">POIiŚ.9.P.74!$A$1:$L$58</definedName>
    <definedName name="_xlnm.Print_Area" localSheetId="7">POIiŚ.9.P.75!$A$1:$L$71</definedName>
    <definedName name="_xlnm.Print_Area" localSheetId="8">POIiŚ.9.P.76!$A$1:$L$72</definedName>
    <definedName name="_xlnm.Print_Area" localSheetId="9">POIiŚ.9.P.77!$A$1:$L$58</definedName>
    <definedName name="_xlnm.Print_Area" localSheetId="10">POIiŚ.9.P.78!$A$1:$L$65</definedName>
    <definedName name="_xlnm.Print_Area" localSheetId="11">POIiŚ.9.P.79!$A$1:$L$80</definedName>
    <definedName name="_xlnm.Print_Area" localSheetId="13">'ZAŁ. 1'!$A$1:$N$316</definedName>
    <definedName name="PI" localSheetId="4">'[3]Informacje ogólne'!$N$105:$N$110</definedName>
    <definedName name="PI" localSheetId="3">'[3]Informacje ogólne'!$N$105:$N$110</definedName>
    <definedName name="PI" localSheetId="2">'[3]Informacje ogólne'!$N$105:$N$110</definedName>
    <definedName name="PI" localSheetId="1">'[3]Informacje ogólne'!$N$105:$N$110</definedName>
    <definedName name="PI" localSheetId="5">'[4]Informacje ogólne'!$N$99:$N$104</definedName>
    <definedName name="PI" localSheetId="6">#N/A</definedName>
    <definedName name="PI" localSheetId="7">'[5]Informacje ogólne'!$N$99:$N$104</definedName>
    <definedName name="PI" localSheetId="8">'[6]Informacje ogólne'!$N$99:$N$104</definedName>
    <definedName name="PI" localSheetId="9">'[5]Informacje ogólne'!$N$99:$N$104</definedName>
    <definedName name="PI" localSheetId="10">'[5]Informacje ogólne'!$N$99:$N$104</definedName>
    <definedName name="PI" localSheetId="11">'[5]Informacje ogólne'!$N$99:$N$104</definedName>
    <definedName name="PI">'Informacje ogólne'!$K$98:$K$103</definedName>
    <definedName name="PPP">'[12]Informacje ogólne'!$K$140:$K$176</definedName>
    <definedName name="prog_oper" localSheetId="5">[9]słownik!$W$2:$W$19</definedName>
    <definedName name="prog_oper" localSheetId="6">#N/A</definedName>
    <definedName name="prog_oper" localSheetId="7">[10]słownik!$W$2:$W$19</definedName>
    <definedName name="prog_oper" localSheetId="9">[10]słownik!$W$2:$W$19</definedName>
    <definedName name="prog_oper" localSheetId="10">[10]słownik!$W$2:$W$19</definedName>
    <definedName name="prog_oper" localSheetId="11">[10]słownik!$W$2:$W$19</definedName>
    <definedName name="prog_oper">[11]słownik!$W$2:$W$19</definedName>
    <definedName name="Programy" localSheetId="4">'[3]Informacje ogólne'!$K$105:$K$122</definedName>
    <definedName name="Programy" localSheetId="3">'[3]Informacje ogólne'!$K$105:$K$122</definedName>
    <definedName name="Programy" localSheetId="2">'[3]Informacje ogólne'!$K$105:$K$122</definedName>
    <definedName name="Programy" localSheetId="1">'[3]Informacje ogólne'!$K$105:$K$122</definedName>
    <definedName name="Programy" localSheetId="5">'[4]Informacje ogólne'!$K$99:$K$116</definedName>
    <definedName name="Programy" localSheetId="6">#N/A</definedName>
    <definedName name="Programy" localSheetId="7">'[5]Informacje ogólne'!$K$99:$K$116</definedName>
    <definedName name="Programy" localSheetId="8">'[6]Informacje ogólne'!$K$99:$K$116</definedName>
    <definedName name="Programy" localSheetId="9">'[5]Informacje ogólne'!$K$99:$K$116</definedName>
    <definedName name="Programy" localSheetId="10">'[5]Informacje ogólne'!$K$99:$K$116</definedName>
    <definedName name="Programy" localSheetId="11">'[5]Informacje ogólne'!$K$99:$K$116</definedName>
    <definedName name="Programy">'Informacje ogólne'!#REF!</definedName>
    <definedName name="skroty_PI" localSheetId="4">'[3]Informacje ogólne'!$N$112:$N$117</definedName>
    <definedName name="skroty_PI" localSheetId="3">'[3]Informacje ogólne'!$N$112:$N$117</definedName>
    <definedName name="skroty_PI" localSheetId="2">'[3]Informacje ogólne'!$N$112:$N$117</definedName>
    <definedName name="skroty_PI" localSheetId="1">'[3]Informacje ogólne'!$N$112:$N$117</definedName>
    <definedName name="skroty_PI" localSheetId="5">'[4]Informacje ogólne'!$N$106:$N$111</definedName>
    <definedName name="skroty_PI" localSheetId="6">#N/A</definedName>
    <definedName name="skroty_PI" localSheetId="7">'[5]Informacje ogólne'!$N$106:$N$111</definedName>
    <definedName name="skroty_PI" localSheetId="8">'[6]Informacje ogólne'!$N$106:$N$111</definedName>
    <definedName name="skroty_PI" localSheetId="9">'[5]Informacje ogólne'!$N$106:$N$111</definedName>
    <definedName name="skroty_PI" localSheetId="10">'[5]Informacje ogólne'!$N$106:$N$111</definedName>
    <definedName name="skroty_PI" localSheetId="11">'[5]Informacje ogólne'!$N$106:$N$111</definedName>
    <definedName name="skroty_PI">'Informacje ogólne'!$K$105:$K$110</definedName>
    <definedName name="skroty_PP" localSheetId="4">'[3]Informacje ogólne'!$K$130:$K$166</definedName>
    <definedName name="skroty_PP" localSheetId="3">'[3]Informacje ogólne'!$K$130:$K$166</definedName>
    <definedName name="skroty_PP" localSheetId="2">'[3]Informacje ogólne'!$K$130:$K$166</definedName>
    <definedName name="skroty_PP" localSheetId="1">'[3]Informacje ogólne'!$K$130:$K$166</definedName>
    <definedName name="skroty_PP" localSheetId="5">'[4]Informacje ogólne'!$K$124:$K$160</definedName>
    <definedName name="skroty_PP" localSheetId="6">#N/A</definedName>
    <definedName name="skroty_PP" localSheetId="7">'[5]Informacje ogólne'!$K$124:$K$160</definedName>
    <definedName name="skroty_PP" localSheetId="8">'[6]Informacje ogólne'!$K$124:$K$160</definedName>
    <definedName name="skroty_PP" localSheetId="9">'[5]Informacje ogólne'!$K$124:$K$160</definedName>
    <definedName name="skroty_PP" localSheetId="10">'[5]Informacje ogólne'!$K$124:$K$160</definedName>
    <definedName name="skroty_PP" localSheetId="11">'[5]Informacje ogólne'!$K$124:$K$160</definedName>
    <definedName name="skroty_PP">'Informacje ogólne'!#REF!</definedName>
    <definedName name="terytPowiaty" localSheetId="5">[13]SLOWNIKI!$E$2:$F$380</definedName>
    <definedName name="terytPowiaty" localSheetId="6">#N/A</definedName>
    <definedName name="terytPowiaty2">[14]SLOWNIKI!$E$2:$F$380</definedName>
    <definedName name="terytPowiatyPowiat" localSheetId="5">[13]SLOWNIKI!$E$2:$E$380</definedName>
    <definedName name="terytPowiatyPowiat" localSheetId="6">#N/A</definedName>
    <definedName name="terytPowiatyPowiat2">[14]SLOWNIKI!$E$2:$E$380</definedName>
    <definedName name="wojewodztwa" localSheetId="4">[3]Konkurs!$M$56:$M$72</definedName>
    <definedName name="wojewodztwa" localSheetId="3">[3]Konkurs!$M$56:$M$72</definedName>
    <definedName name="wojewodztwa" localSheetId="2">[3]Konkurs!$M$56:$M$72</definedName>
    <definedName name="wojewodztwa" localSheetId="1">[3]Konkurs!$M$56:$M$72</definedName>
    <definedName name="wojewodztwa" localSheetId="5">[4]Konkurs!$M$56:$M$72</definedName>
    <definedName name="wojewodztwa" localSheetId="6">#N/A</definedName>
    <definedName name="wojewodztwa" localSheetId="7">[5]Konkurs!$M$56:$M$72</definedName>
    <definedName name="wojewodztwa" localSheetId="8">[6]Konkurs!$M$56:$M$72</definedName>
    <definedName name="wojewodztwa" localSheetId="9">[5]Konkurs!$M$56:$M$72</definedName>
    <definedName name="wojewodztwa" localSheetId="10">[5]Konkurs!$M$56:$M$72</definedName>
    <definedName name="wojewodztwa" localSheetId="11">[5]Konkurs!$M$56:$M$72</definedName>
    <definedName name="wojewodztwa">#REF!</definedName>
    <definedName name="y">'[7]Informacje ogólne'!$K$124:$K$160</definedName>
  </definedNames>
  <calcPr calcId="145621"/>
  <fileRecoveryPr repairLoad="1"/>
</workbook>
</file>

<file path=xl/calcChain.xml><?xml version="1.0" encoding="utf-8"?>
<calcChain xmlns="http://schemas.openxmlformats.org/spreadsheetml/2006/main">
  <c r="J44" i="94" l="1"/>
  <c r="F44" i="94"/>
  <c r="K43" i="94"/>
  <c r="K44" i="94" s="1"/>
  <c r="J43" i="94"/>
  <c r="I43" i="94"/>
  <c r="I44" i="94" s="1"/>
  <c r="H43" i="94"/>
  <c r="H44" i="94" s="1"/>
  <c r="G43" i="94"/>
  <c r="G44" i="94" s="1"/>
  <c r="F43" i="94"/>
  <c r="E43" i="94"/>
  <c r="E44" i="94" s="1"/>
  <c r="D43" i="94"/>
  <c r="D44" i="94" s="1"/>
  <c r="L42" i="94"/>
  <c r="L41" i="94"/>
  <c r="L40" i="94"/>
  <c r="L43" i="94" l="1"/>
  <c r="L44" i="94" s="1"/>
  <c r="J45" i="93" l="1"/>
  <c r="F45" i="93"/>
  <c r="K44" i="93"/>
  <c r="K45" i="93" s="1"/>
  <c r="J44" i="93"/>
  <c r="I44" i="93"/>
  <c r="I45" i="93" s="1"/>
  <c r="H44" i="93"/>
  <c r="H45" i="93" s="1"/>
  <c r="G44" i="93"/>
  <c r="G45" i="93" s="1"/>
  <c r="F44" i="93"/>
  <c r="D44" i="93"/>
  <c r="D45" i="93" s="1"/>
  <c r="L43" i="93"/>
  <c r="E43" i="93"/>
  <c r="E42" i="93"/>
  <c r="E44" i="93" s="1"/>
  <c r="E45" i="93" s="1"/>
  <c r="L41" i="93"/>
  <c r="E41" i="93"/>
  <c r="L44" i="93" l="1"/>
  <c r="L45" i="93" s="1"/>
  <c r="L42" i="93"/>
  <c r="K46" i="92" l="1"/>
  <c r="J46" i="92"/>
  <c r="I46" i="92"/>
  <c r="H46" i="92"/>
  <c r="G46" i="92"/>
  <c r="F44" i="92"/>
  <c r="F45" i="92" s="1"/>
  <c r="F46" i="92" s="1"/>
  <c r="F43" i="92"/>
  <c r="E43" i="92"/>
  <c r="E44" i="92" s="1"/>
  <c r="E45" i="92" s="1"/>
  <c r="E46" i="92" s="1"/>
  <c r="D43" i="92"/>
  <c r="D44" i="92" s="1"/>
  <c r="F42" i="92"/>
  <c r="E42" i="92"/>
  <c r="D42" i="92"/>
  <c r="L42" i="92" s="1"/>
  <c r="D45" i="92" l="1"/>
  <c r="L44" i="92"/>
  <c r="L43" i="92"/>
  <c r="D46" i="92" l="1"/>
  <c r="L45" i="92"/>
  <c r="L46" i="92" s="1"/>
  <c r="O72" i="91" l="1"/>
  <c r="K63" i="91"/>
  <c r="K46" i="91"/>
  <c r="G46" i="91"/>
  <c r="K45" i="91"/>
  <c r="J45" i="91"/>
  <c r="J46" i="91" s="1"/>
  <c r="I45" i="91"/>
  <c r="I46" i="91" s="1"/>
  <c r="H45" i="91"/>
  <c r="H46" i="91" s="1"/>
  <c r="G45" i="91"/>
  <c r="F45" i="91"/>
  <c r="F46" i="91" s="1"/>
  <c r="E45" i="91"/>
  <c r="E46" i="91" s="1"/>
  <c r="D45" i="91"/>
  <c r="D46" i="91" s="1"/>
  <c r="L44" i="91"/>
  <c r="L43" i="91"/>
  <c r="L42" i="91"/>
  <c r="P57" i="89"/>
  <c r="R53" i="89"/>
  <c r="R54" i="89" s="1"/>
  <c r="P53" i="89"/>
  <c r="K46" i="89"/>
  <c r="G46" i="89"/>
  <c r="K45" i="89"/>
  <c r="J45" i="89"/>
  <c r="J46" i="89" s="1"/>
  <c r="I45" i="89"/>
  <c r="I46" i="89" s="1"/>
  <c r="H45" i="89"/>
  <c r="H46" i="89" s="1"/>
  <c r="G45" i="89"/>
  <c r="F45" i="89"/>
  <c r="N52" i="89" s="1"/>
  <c r="E45" i="89"/>
  <c r="E46" i="89" s="1"/>
  <c r="D45" i="89"/>
  <c r="D46" i="89" s="1"/>
  <c r="L44" i="89"/>
  <c r="L43" i="89"/>
  <c r="L42" i="89"/>
  <c r="L45" i="91" l="1"/>
  <c r="L46" i="91" s="1"/>
  <c r="L45" i="89"/>
  <c r="L46" i="89" s="1"/>
  <c r="F46" i="89"/>
  <c r="I39" i="87" l="1"/>
  <c r="E39" i="87"/>
  <c r="K38" i="87"/>
  <c r="K39" i="87" s="1"/>
  <c r="J38" i="87"/>
  <c r="J39" i="87" s="1"/>
  <c r="I38" i="87"/>
  <c r="H38" i="87"/>
  <c r="H39" i="87" s="1"/>
  <c r="G38" i="87"/>
  <c r="G39" i="87" s="1"/>
  <c r="F38" i="87"/>
  <c r="F39" i="87" s="1"/>
  <c r="E38" i="87"/>
  <c r="D38" i="87"/>
  <c r="D39" i="87" s="1"/>
  <c r="L37" i="87"/>
  <c r="L36" i="87"/>
  <c r="L38" i="87" l="1"/>
  <c r="L39" i="87" s="1"/>
  <c r="F38" i="78" l="1"/>
  <c r="G38" i="78"/>
  <c r="H38" i="78"/>
  <c r="I38" i="78"/>
  <c r="J38" i="78"/>
  <c r="K38" i="78"/>
  <c r="D38" i="78"/>
  <c r="E38" i="78"/>
  <c r="E37" i="78" l="1"/>
  <c r="A8" i="81"/>
  <c r="L37" i="78" l="1"/>
  <c r="L36" i="78"/>
  <c r="L35" i="78"/>
  <c r="L38" i="78" l="1"/>
  <c r="F4" i="48" l="1"/>
  <c r="E4" i="48"/>
</calcChain>
</file>

<file path=xl/sharedStrings.xml><?xml version="1.0" encoding="utf-8"?>
<sst xmlns="http://schemas.openxmlformats.org/spreadsheetml/2006/main" count="4559" uniqueCount="2257">
  <si>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</si>
  <si>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</si>
  <si>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</si>
  <si>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</si>
  <si>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</si>
  <si>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</si>
  <si>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</si>
  <si>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</si>
  <si>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</si>
  <si>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</si>
  <si>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</si>
  <si>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</si>
  <si>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</si>
  <si>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</si>
  <si>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</si>
  <si>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Data i podpis osoby upoważnionej do złożenia 
Planu działań 
(zgodnie z informacją w pkt Informacje ogólne)</t>
  </si>
  <si>
    <t>Dane kontaktowe osoby upoważnionej do złożenia Planu Działań (imię i nazwisko, komórka organizacyjna, stanowisko, tel., e-mail)</t>
  </si>
  <si>
    <t>Joanna Gęsiarz, Departament Funduszy Europejskich i e-Zdrowia, specjalista, 
tel. 22 53 00 160, e-mail: j.gesiarz@mz.gov.pl
Małgorzata Iwanicka-Michałowicz,  Departament Funduszy Europejskich i e-Zdrowia, naczelnik, 
tel. 22 53 00 396, e-mail: m.iwanicka@mz.gov.pl</t>
  </si>
  <si>
    <t>* kwoty w kol. wkład UE i wkład krajowy podano w zaaokrągleniu do dwóch miejsc po przecinku</t>
  </si>
  <si>
    <t>PI9a</t>
  </si>
  <si>
    <t>WYKAZ DZIAŁAŃ, KTÓRE BĘDĄ UZGODNIONE W KOLEJNYCH PLANACH DZIAŁAŃ</t>
  </si>
  <si>
    <t>Planowana alokacja [PLN]</t>
  </si>
  <si>
    <t>Mapa potrzeb zdrowotnych, z której wynika potrzeba realizacji konkursu/projektu pozakonkursowego</t>
  </si>
  <si>
    <t>wkład krajowy (dotyczy wydatków kwalifikowalnych)</t>
  </si>
  <si>
    <t xml:space="preserve">PI 9a </t>
  </si>
  <si>
    <t>11-Wsparcie baz Lotniczego Pogotowia Ratunkowego (roboty budowlane, doposażenie oraz wyposażenie śmigłowców ratowniczych w sprzęt umożliwiający loty w trudnych warunkach atmosferycznych i w nocy)</t>
  </si>
  <si>
    <t>IV kwartał 2017 r.</t>
  </si>
  <si>
    <t>Ogólnokrajowa mapa potrzeb w zakresie ratownictwa medycznego - mapa Infrastruktura Systemu PRM oraz WPDSPRM.</t>
  </si>
  <si>
    <t>6- Utworzenie nowych SOR powstałych od podstaw lub na bazie istniejących izb przyjęć ze szczególnym uwzględnieniem stanowisk wstępnej intensywnej terapii (roboty budowlane, doposażenie</t>
  </si>
  <si>
    <t>Utworzenie nowych SOR, zgłoszenie wytypowanych projektów.</t>
  </si>
  <si>
    <t>ostateczny termin złożenia wniosku o dofinansowanie będzie określony w fiszce projektowej (proces przygotowania/uzgodnienia fiszek  w toku)</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</si>
  <si>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</si>
  <si>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</si>
  <si>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</si>
  <si>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</si>
  <si>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</si>
  <si>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</si>
  <si>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</si>
  <si>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</si>
  <si>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</si>
  <si>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</si>
  <si>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</si>
  <si>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</si>
  <si>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</si>
  <si>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</si>
  <si>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</si>
  <si>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POIS.09.01.00-00-0001/16</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</si>
  <si>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</si>
  <si>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</si>
  <si>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</si>
  <si>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</si>
  <si>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</si>
  <si>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POIS.09.01.00-00-0002/16</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</si>
  <si>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</si>
  <si>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</si>
  <si>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</si>
  <si>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</si>
  <si>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</si>
  <si>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</si>
  <si>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POIS.09.01.00-00-0004/16</t>
  </si>
  <si>
    <t>Szpital Uniwersytecki Nr 2 im. dr Jana Biziela w Bydgoszczy</t>
  </si>
  <si>
    <t>Bydgoszcz</t>
  </si>
  <si>
    <t>85-168</t>
  </si>
  <si>
    <t>Kornela Ujejskiego 75</t>
  </si>
  <si>
    <t>W ramach projektu realizowane będą następujące zadania: - przebudowa pomieszczeń SOR, - utworzenie 3 stanowisk IT</t>
  </si>
  <si>
    <t>POIS.09.01.00-00-0006/16</t>
  </si>
  <si>
    <t>Poprawa skuteczności działań ratownictwa medycznego poprzez modernizację i doposażenie SOR oraz budowę lądowiska w WSzS w Białej Podlaskiej</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</si>
  <si>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</si>
  <si>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</si>
  <si>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</si>
  <si>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</si>
  <si>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POIS.09.01.00-00-0009/16</t>
  </si>
  <si>
    <t>Przebudowa i modernizacja Szpitalnego Oddziału Ratunkowego w Wojewódzkim Szpitalu Zespolonym w Elblągu</t>
  </si>
  <si>
    <t>Wojewódzki Szpital Zespolony w Elblągu</t>
  </si>
  <si>
    <t>warmińsko-mazurskie</t>
  </si>
  <si>
    <t>Elbląg</t>
  </si>
  <si>
    <t>82-300</t>
  </si>
  <si>
    <t>Królewiecka 146</t>
  </si>
  <si>
    <t xml:space="preserve">W ramach projektu zaplanowano: a. roboty budowlane (przewidywany koszt 7.389.013,27 PLN, w tym wydatki kwalifikowalne 3.623.075,57 PLN) b. zakup aparatury medycznej (przewidywany koszt 405.942,65 PLN, w tym wydatki kwalifikowalne: 218.439,43 PLN) c. nadzór inwestorski (przewidywany koszt 149.852,61 PLN, w tym wydatki kwalifikowalne 149.075,50 PLN) d. promocję projektu (przewidywany koszt, w pełni kwalifikowalny, 9.409,50 PLN)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Produkty i rezultaty projektu: 1. Liczba wspartych podmiotów udzielających świadczeń ratownictwa medycznego - 1; 2. Nakłady inwestycyjne na zakup aparatury medycznej - 218.439,43 PLN 3. Powierzchnia przebudowanych/rozbudowanych obiektów ochrony zdrowia - 1.020 m2 4. Liczba zakupionej aparatury medycznej - 30 sztuk 5. Liczba stanowisk intensywnej terapii w obszarze intensywnej terapii - 3; 6. Liczba leczonych w zmodernizowanym i doposażonym SOR - 1 356 osób/rok; 7. Liczba obiektów dostosowanych do potrzeb osób z niepełnosprawnością - 1. </t>
  </si>
  <si>
    <t>POIS.09.01.00-00-0010/16</t>
  </si>
  <si>
    <t>Samodzielny Publiczny Zakład Opieki Zdrowotnej w Mławie</t>
  </si>
  <si>
    <t>mazowieckie</t>
  </si>
  <si>
    <t>Mława</t>
  </si>
  <si>
    <t>06-500</t>
  </si>
  <si>
    <t>Anny Dobrskiej 1</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</si>
  <si>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Celem bezpośrednim projektu jest zwiększenie efektywności i jakości udzielanych świadczeń przez szpitalny oddział ratunkowy zlokalizowany w SP ZOZ w Mławie. Produkty i rezultaty: a. liczba wspartych podmiotów leczniczych - 1; b. nakłady inwestycyjne na zakup aparatury medycznej - 692.500,00 PLN; c. Liczba leczonych w podmiocie objętym wsparciem - 10 000 osób/rok. </t>
  </si>
  <si>
    <t>POIS.09.01.00-00-0011/16</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</si>
  <si>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</si>
  <si>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</si>
  <si>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</si>
  <si>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</si>
  <si>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</si>
  <si>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POIS.09.01.00-00-0012/16</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</si>
  <si>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</si>
  <si>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</si>
  <si>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</si>
  <si>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</si>
  <si>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</si>
  <si>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</si>
  <si>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POIS.09.01.00-00-0015/16</t>
  </si>
  <si>
    <t>Warszawa</t>
  </si>
  <si>
    <t>01-809</t>
  </si>
  <si>
    <t>Cegłowska 80</t>
  </si>
  <si>
    <t>W ramach projektu realizowane będą następujące zadania: - przebudowa SOR (prace budowlane), - zakup wyposażenia dla SOR.</t>
  </si>
  <si>
    <t>POIS.09.01.00-00-0017/16</t>
  </si>
  <si>
    <t>Modernizacja SOR z uwzględnieniem utworzenia stanowiska do wstępnej intensywnej terapii, doposażenie w sprzęt medyczny oraz remont estakady i wykonanie windy dla osób niepełnosprawnych</t>
  </si>
  <si>
    <t>Zamość</t>
  </si>
  <si>
    <t>22-400</t>
  </si>
  <si>
    <t>al. Aleje Jana Pawła II 10</t>
  </si>
  <si>
    <t>Projekt przewiduje: a. remont estakady dojazdowej do SOR (1.615.812,12 PLN - wydatek wskazany jako kwalifikowalny) b. zakup i montaż podnośnika platformowego obudowanego dla osób niepełnosprawnych (120 000,01 PLN - wydatek wykazany jako kwalifikowalny) c. przebudowę i modernizację pomieszczeń SOR (228.710,00 PLN - wydatek wykazany jako kwalifikowalny) d. zakup sprzętu medycznego na potrzeby SOR (1 228 503,96 PLN - wydatek wykazany jako kwalifikowalny) e. zakup wyposażenia medycznego utworzonego stanowiska do intensywnej terapii (341.172,00 PLN - wydatek wykazany jako kwalifikowalny) f. wydatki na opracowanie studium wykonalności, aktualizację dokumentacji projektowej, zarządzanie projektem oraz działania informacyjno-promocyjne (42.619,50 PLN -= wydatek wykazany jako kwalifikowalny)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Produkty i rezultaty: a. liczba wspartych podmiotów leczniczych - 1 b. nakłady inwestycyjne na zakup aparatury medycznej - 1.569.675,96 PLN c. Liczba obiektów dostosowanych do potrzeb osób niepełnosprawnych - 1.</t>
  </si>
  <si>
    <t>POIS.09.01.00-00-0019/16</t>
  </si>
  <si>
    <t>Wsparcie Szpitalnego Oddziału Ratunkowego SPZOZ w Wieluniu poprzez budowę lądowiska dla śmigłowców ratunkowych oraz zakup niezbędnego sprzętu medycznego</t>
  </si>
  <si>
    <t>łódzkie</t>
  </si>
  <si>
    <t>Wieluń</t>
  </si>
  <si>
    <t>98-300</t>
  </si>
  <si>
    <t>Szpitalna 16</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</si>
  <si>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Produkty i rezultaty założone przez Wnioskodawcę do osiągnięcia w wyniku realizacji działań projektowych: a. Liczba wspartych podmiotów leczniczych: 1; b. Nakłady inwestycyjne na zakup aparatury medycznej: 302.400,00 PLN; c. Liczba wybudowanych lądowisk dla śmigłowców: 1. W wyniku realizacji projektu liczba leczonych w podmiocie leczniczym objętym wsparciem wzrośnie do 10000 osób/rok. </t>
  </si>
  <si>
    <t>POIS.09.01.00-00-0023/16</t>
  </si>
  <si>
    <t>Zespół Opieki Zdrowotnej w Bolesławcu</t>
  </si>
  <si>
    <t>dolnośląskie</t>
  </si>
  <si>
    <t>Bolesławiec</t>
  </si>
  <si>
    <t>59-700</t>
  </si>
  <si>
    <t>Jeleniogórska 4</t>
  </si>
  <si>
    <t>W ramach projektu planowane są następujące zadania: - zakup wyposażenia dla SOR - remont pomieszczeń SOR (założenie klimatyzacji i drzwi przesuwnych) - zakup infrastruktury niezbędnej do odbierania danych medycznych transmitowanych z ambulansu</t>
  </si>
  <si>
    <t>POIS.09.01.00-00-0026/16</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</si>
  <si>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</si>
  <si>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</si>
  <si>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</si>
  <si>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</si>
  <si>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</si>
  <si>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POIS.09.01.00-00-0028/16</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</si>
  <si>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</si>
  <si>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</si>
  <si>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</si>
  <si>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</si>
  <si>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</si>
  <si>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</si>
  <si>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</si>
  <si>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W ramach projektu zaplanowano następujące zadania: - adaptacja SOR w tym wydzielenie strefy "zielonej" (roboty budowlane) - zakup wyposażenia na SOR</t>
  </si>
  <si>
    <t>POIS.09.01.00-00-0031/16</t>
  </si>
  <si>
    <t>Przebudowa Szpitalnego Oddziału Ratunkowego Szpitala Wojewódzkiego im. K.S. Wyszyńskiego w Łomży wraz z doposażeniem w sprzęt i aparaturę medyczną</t>
  </si>
  <si>
    <t>podlaskie</t>
  </si>
  <si>
    <t>Łomża</t>
  </si>
  <si>
    <t>18-404</t>
  </si>
  <si>
    <t>al. marsz. Józefa Piłsudskiego 11</t>
  </si>
  <si>
    <t>W ramach projektu zaplanowane zostały następujące zadania: - dostosowanie SOR do obowiązujących przepisów prawa (roboty budowlane); - zakup wyposażenia na SOR.</t>
  </si>
  <si>
    <t>POIS.09.01.00-00-0033/16</t>
  </si>
  <si>
    <t>świętokrzyskie</t>
  </si>
  <si>
    <t>Ostrowiec Świętokrzyski</t>
  </si>
  <si>
    <t>27-400</t>
  </si>
  <si>
    <t>Karola Szymanowskiego 11</t>
  </si>
  <si>
    <t>W ramach projektu realizowane będą następujące zadania: - budowa lądowiska, - zakup wyposażenia na SOR - rozbudowa pawilonu</t>
  </si>
  <si>
    <t>POIS.09.01.00-00-0035/16</t>
  </si>
  <si>
    <t>Przebudowa i doposażenie Szpitalnego Oddziału Ratunkowego w Wojewódzkim Szpitalu Zespolonym w Płocku</t>
  </si>
  <si>
    <t>Płock</t>
  </si>
  <si>
    <t>09-400</t>
  </si>
  <si>
    <t xml:space="preserve"> 19</t>
  </si>
  <si>
    <t>Modernizacja i doposażenie SOR. Zakres projektu: - wykonanie robót budowlanych, - nadzór budowlany, - zakup aparatury medycznej, sprzętu i wyposażenia, - działania promocyjne.</t>
  </si>
  <si>
    <t>POIS.09.01.00-00-0036/16</t>
  </si>
  <si>
    <t>Siedlce</t>
  </si>
  <si>
    <t>08-110</t>
  </si>
  <si>
    <t>Księcia Józefa Poniatowskiego 26</t>
  </si>
  <si>
    <t>Projekt zakłada wykonanie prac budowlano-modernizacyjnych w pomieszczeniach SOR, dobudowę nowego budynku, jego wykończenie oraz zakup niezbędnej aparatury i sprzętu medycznego ratującego życie. Zadania w ramach projektu: 1. Realizacja robót budowlanych (6.765.570,00 PLN, w tym 4.000.000,00 PLN wydatki kwalifikowalne) 2. Projekt budowlany (107.256,00 PLN - wydatek niekwalifikowalny) 3. Przygotowanie studium wykonalności (34.440,00 PLN - wydatki niekwalifikowalne) 4. Przygotowanie wniosku o dofinansowanie (4.920,00 PLN - wydatek niekwalifikowalny) 5. Informacja i promocja (6.000,00 PLN - wydatek niekwalifikowalny) 6. Zakup aparatury medycznej i wyposażenia (3.414.200,00 PLN - wydatek niekwalifikowalny) 7. nadzór budowlany (70.000,00 PLN - wydatek niekwalifikowalny) Celem projektu jest poprawa funkcjonowania systemu ratownictwa medycznego poprzez wzrost potencjału SOR dzięki dobudowie, modernizacji i wyposażeniu w nowoczesny sprzęt. Cele szczegółowe" - poprawa jakości świadczeń medycznych; - wzrost liczby pacjentów jednoczesnych na SOR; - wzrost bezpieczeństwa funkcjonowania SOR w razie przerw energii elektrycznej; - poprawa komfortu, ergonomii i efektywności pracy personelu; - poprawa komfortu pacjentów i personelu; - ograniczenie kosztów SOR Produkty i rezultaty: a. liczba wspartych podmiotów leczniczych - 1; b. liczba leczonych w podmiotach leczniczych objętych wsparciem - 57 960 osób/rok c. liczba obiektów dostosowanych do potrzeb osób z niepełnosprawnością - 1.</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</si>
  <si>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</si>
  <si>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</si>
  <si>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</si>
  <si>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</si>
  <si>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c. opracowanie planów i projektów.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</si>
  <si>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POIS.09.01.00-00-0038/16</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</si>
  <si>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</si>
  <si>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</si>
  <si>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</si>
  <si>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</si>
  <si>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</si>
  <si>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POIS.09.01.00-00-0041/16</t>
  </si>
  <si>
    <t>Parczew</t>
  </si>
  <si>
    <t>21-200</t>
  </si>
  <si>
    <t>Kościelna 136</t>
  </si>
  <si>
    <t>W ramach projektu zaplanowane zostały następujące zadania: - modernizacja pomieszczeń SOR poprzez doposażenie w nowy sprzęt oraz wymianę już wyeksploatowanego, wykonanie źródeł zasilania gazów medycznych, - przeprowadzenie prac remontowo – montażowych,</t>
  </si>
  <si>
    <t>POIS.09.01.00-00-0043/16</t>
  </si>
  <si>
    <t>Podniesienie jakości świadczeń zdrowotnych o znaczeniu ponadregionalnym poprzez przebudowę i doposażenie Szpitalnego Oddziału Ratunkowego SP ZOZ MSWiA w Lublinie</t>
  </si>
  <si>
    <t>Lublin</t>
  </si>
  <si>
    <t>20-331</t>
  </si>
  <si>
    <t xml:space="preserve"> 3</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</si>
  <si>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</si>
  <si>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</si>
  <si>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</si>
  <si>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</si>
  <si>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</si>
  <si>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</si>
  <si>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</si>
  <si>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POIS.09.01.00-00-0046/16</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</si>
  <si>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</si>
  <si>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</si>
  <si>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</si>
  <si>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</si>
  <si>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</si>
  <si>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POIS.09.01.00-00-0056/16</t>
  </si>
  <si>
    <t>Wołomin</t>
  </si>
  <si>
    <t>05-200</t>
  </si>
  <si>
    <t>Gdyńska 1/3</t>
  </si>
  <si>
    <t>W ramach projektu realizowane będą następujące zadania: - budowa lądowiska.</t>
  </si>
  <si>
    <t>POIS.09.01.00-00-0059/16</t>
  </si>
  <si>
    <t>Szpital Powiatowy im. Edmunda Biernackiego w Mielcu</t>
  </si>
  <si>
    <t>podkarpackie</t>
  </si>
  <si>
    <t>Mielec</t>
  </si>
  <si>
    <t>39-300</t>
  </si>
  <si>
    <t>Żeromskiego 22</t>
  </si>
  <si>
    <t>W ramach projektu realizowane będą następujące zadania: - modernizacja SOR (roboty budowlane), - zakup wyposażenia dla SOR.</t>
  </si>
  <si>
    <t>POIS.09.01.00-00-0061/16</t>
  </si>
  <si>
    <t>Zakup sprzętu i aparatury medycznej dla Szpitalnego Oddziału Ratunkowego w Szpitalu Wojewódzkim w Poznaniu</t>
  </si>
  <si>
    <t>Poznań</t>
  </si>
  <si>
    <t>60-479</t>
  </si>
  <si>
    <t>Juraszów 7/19</t>
  </si>
  <si>
    <t>Projekt zakłada zakup 176 sztuk aparatury medycznej (m.in. respirator stacjonarny na statywie mobilnym, respirator transportowy, 12 kardiomonitorów, aparat RTG oraz aparat USG) o wartości 3.998.839,74 PLN oraz na zorganizowaniu dodatkowych dwóch stanowisk intensywnej terapii i jednego stanowiska obserwacyjnego. W ramach projektu przewidziano również promocje projektu w wysokości 1.156,20 PLN.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</si>
  <si>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POIS.09.01.00-00-0063/16</t>
  </si>
  <si>
    <t>Garwolin</t>
  </si>
  <si>
    <t>08-400</t>
  </si>
  <si>
    <t xml:space="preserve"> 50</t>
  </si>
  <si>
    <t>W ramach projektu realizowane będą następujące zadania: - zakup wyposażenia dla SOR.</t>
  </si>
  <si>
    <t>POIS.09.01.00-00-0067/16</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</si>
  <si>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</si>
  <si>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</si>
  <si>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</si>
  <si>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</si>
  <si>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dr. Alojzego Jagalskiego 10</t>
  </si>
  <si>
    <t>W ramach projektu realizowane będą następujące zadania: - zakup wyposażenia i aparatury medycznej dla SOR, - adaptacja pomieszczeń (roboty budowlane)</t>
  </si>
  <si>
    <t>POIS.09.01.00-00-0068/16</t>
  </si>
  <si>
    <t>zachodniopomorskie</t>
  </si>
  <si>
    <t>Szczecin</t>
  </si>
  <si>
    <t>70-891</t>
  </si>
  <si>
    <t>Alfreda Sokołowskiego 11</t>
  </si>
  <si>
    <t xml:space="preserve">W ramach projektu realizowane będą następujące zadania: - doposażenie SOR w specjalistyczny sprzęt medyczny </t>
  </si>
  <si>
    <t>POIS.09.01.00-00-0069/16</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</si>
  <si>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</si>
  <si>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</si>
  <si>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</si>
  <si>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</si>
  <si>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</si>
  <si>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POIS.09.01.00-00-0072/16</t>
  </si>
  <si>
    <t>śląskie</t>
  </si>
  <si>
    <t>Cieszyn</t>
  </si>
  <si>
    <t>43-400</t>
  </si>
  <si>
    <t>Bielska 4</t>
  </si>
  <si>
    <t>Modernizacja i doposażenie SOR wraz z budową lądowiska. Zakres projektu: - budowa lądowiska, - zakup aparatury medycznej, - doposażenie stanowisk intensywnej terapii, - nadzór budowlany, - promocja.</t>
  </si>
  <si>
    <t>POIS.09.01.00-00-0073/16</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</si>
  <si>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</si>
  <si>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</si>
  <si>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</si>
  <si>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</si>
  <si>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</si>
  <si>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POIS.09.01.00-00-0075/16</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</si>
  <si>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</si>
  <si>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</si>
  <si>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</si>
  <si>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</si>
  <si>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</si>
  <si>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</si>
  <si>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POIS.09.01.00-00-0077/16</t>
  </si>
  <si>
    <t>Szpital Specjalistyczny im. Jędrzeja Śniadeckiego w Nowym Sączu</t>
  </si>
  <si>
    <t>Nowy Sącz</t>
  </si>
  <si>
    <t>33-300</t>
  </si>
  <si>
    <t>Młyńska 10</t>
  </si>
  <si>
    <t xml:space="preserve">Zakres przedmiotowy projektu: 1) Przebudowa, remont i rozbudowa SOR, 2) Termomodernizacja SOR, 3) Budowa wiaty środków transportu sanitarnego, 4) Zakup aparatury medycznej. </t>
  </si>
  <si>
    <t>POIS.09.01.00-00-0082/16</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</si>
  <si>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</si>
  <si>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</si>
  <si>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</si>
  <si>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</si>
  <si>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</si>
  <si>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POIS.09.01.00-00-0083/16</t>
  </si>
  <si>
    <t>Rozbudowa i modernizacja infrastruktury ratownictwa medycznego w Pleszewskim Centrum Medycznym w Pleszewie</t>
  </si>
  <si>
    <t>Pleszew</t>
  </si>
  <si>
    <t>63-300</t>
  </si>
  <si>
    <t>Poznańska 125A</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</si>
  <si>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1.687.500,00 PLN, W wyniku realizacji projektu liczba leczonych w podmiocie leczniczym objętym wsparciem wzrośnie do 24 000 osób/rok. </t>
  </si>
  <si>
    <t>POIS.09.01.00-00-0084/16</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</si>
  <si>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</si>
  <si>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</si>
  <si>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</si>
  <si>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</si>
  <si>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</si>
  <si>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POIS.09.01.00-00-0086/16</t>
  </si>
  <si>
    <t>Poprawa bezpieczeństwa zdrowotnego na obszarze powiatu działdowskiego i województwa warmińsko-mazurskiego poprzez budowę lądowiska przyszpitalnego SPZOZ w Działdowie</t>
  </si>
  <si>
    <t>Działdowo</t>
  </si>
  <si>
    <t>13-200</t>
  </si>
  <si>
    <t>Leśna 1</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</si>
  <si>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</si>
  <si>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POIS.09.01.00-00-0090/16</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</si>
  <si>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</si>
  <si>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</si>
  <si>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</si>
  <si>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</si>
  <si>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</si>
  <si>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POIS.09.01.00-00-0091/16</t>
  </si>
  <si>
    <t>Modernizacja i doposażenie SOR Specjalistycznego Szpitala im. Alfreda Sokołowskiego z siedzibą w Wałbrzychu</t>
  </si>
  <si>
    <t>Specjalistyczny Szpital im. dra A. Sokołowskiego</t>
  </si>
  <si>
    <t>Wałbrzych</t>
  </si>
  <si>
    <t>58-309</t>
  </si>
  <si>
    <t>Alfreda Sokołowskiego 4</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</si>
  <si>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- 48 sztuk (m.in. fotokoagulator, aparat usg, cyfrowy mobilny aparat ramię C). Cel bezpośredni został zdefiniowany jako zapewnienie 26 tys. osób w skali roku pomocy w doposażonym i zmodernizowanym Szpitalnym Oddziale Ratunkowym w Specjalistycznym Szpitalu im. dra A. Sokołowskiego w Wałbrzychu. Produkty i rezultaty planowane do osiągnięcia w wyniku realizacji działań projektowych: 1. Liczba wspartych podmiotów leczniczych: 1. 2. Nakłady inwestycyjne na zakup aparatury medycznej: 2.357.363,32 PLN. W wyniku realizacji projektu, liczba leczonych w podmiocie leczniczym objętym wsparciem wzrośnie do 500 osób/rocznie. </t>
  </si>
  <si>
    <t>POIS.09.01.00-00-0093/16</t>
  </si>
  <si>
    <t>Szpital Wojewódzki im. Prymasa Kardynała Stefana Wyszyńskiego w Sieradzu</t>
  </si>
  <si>
    <t>Sieradz</t>
  </si>
  <si>
    <t>98-200</t>
  </si>
  <si>
    <t>Armii Krajowej 7</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</si>
  <si>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1.104.429,35 PLN 3. Liczba obiektów dostosowanych do potrzeb osób z niepełnosprawnością: 1 </t>
  </si>
  <si>
    <t>POIS.09.01.00-00-0094/16</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</si>
  <si>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</si>
  <si>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</si>
  <si>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</si>
  <si>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</si>
  <si>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</si>
  <si>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POIS.09.01.00-00-0097/16</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</si>
  <si>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</si>
  <si>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</si>
  <si>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</si>
  <si>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</si>
  <si>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</si>
  <si>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POIS.09.01.00-00-0098/16</t>
  </si>
  <si>
    <t>Rozwój infrastruktury ratownictwa medycznego w powiecie suskim poprzez modernizację i doposażenie Szpitalnego Oddziału Ratunkowego w Suchej Beskidzkiej</t>
  </si>
  <si>
    <t>Sucha Beskidzka</t>
  </si>
  <si>
    <t>34-200</t>
  </si>
  <si>
    <t>Szpitalna 22</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</si>
  <si>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(2.299.585,17 PLN), b. modernizację rampy oraz wykonanie wiatrołapu wejściowego przed budynkiem A (439.938,33 PLN), c. zakup sprzętu medycznego w wysokości 1.165.205,44 PLN. Produkty projektu: a. Liczba wspartych podmiotów leczniczych: 1, b. nakłady inwestycyjne na zakup aparatury medycznej: 1.165.205,44 PLN, W wyniku realizacji projektu liczba leczonych w podmiocie leczniczym objętym wsparciem wzrośnie do 15 676 osób/rok. </t>
  </si>
  <si>
    <t>POIS.09.01.00-00-0100/16</t>
  </si>
  <si>
    <t>Kraków</t>
  </si>
  <si>
    <t>31-826</t>
  </si>
  <si>
    <t>os. Złotej Jesieni 1</t>
  </si>
  <si>
    <t>W ramach projektu realizowane będą następujące zadania: - zakup wyposażenia dla SOR</t>
  </si>
  <si>
    <t>POIS.09.01.00-00-0102/16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</si>
  <si>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</si>
  <si>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</si>
  <si>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</si>
  <si>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POIS.12.01.00-00-001/10</t>
  </si>
  <si>
    <t>XII.1. Rozwój systemu ratownictwa medycznego - Dostosowanie miejsca startów i lądowań śmigłowców do potrzeb SOR SPZOZ w Mławie.</t>
  </si>
  <si>
    <t xml:space="preserve">dr Anny Dobrskiej 1 </t>
  </si>
  <si>
    <t xml:space="preserve">  Liczba wybudowanych instytucji ochrony zdrowia - 1</t>
  </si>
  <si>
    <t>POIS.12.01.00-00-001/11</t>
  </si>
  <si>
    <t>XII.1. Rozwój systemu ratownictwa medycznego - Utworzenie Centrum Urazowego w Szpitalu Wojewódzkim SP ZOZ w Zielonej Górze</t>
  </si>
  <si>
    <t>Szpital Wojewódzki Samodzielny Publiczny Zakład Opieki Zdrowotnej im. Karola Marcinkowskiego w Zielonej Górze</t>
  </si>
  <si>
    <t>Zielona Góra</t>
  </si>
  <si>
    <t>65-046</t>
  </si>
  <si>
    <t xml:space="preserve">Zyty 26 </t>
  </si>
  <si>
    <t>Liczba doposażonych instytucji ochrony zdrowia - 1 Liczba przebudowanych instytucji ochrony zdrowia - 1 Liczba wybudowanych instytucji ochrony zdrowia - 1</t>
  </si>
  <si>
    <t>POIS.12.01.00-00-002/10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</si>
  <si>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</si>
  <si>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</si>
  <si>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</si>
  <si>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t>
  </si>
  <si>
    <t>XII.1. Rozwój systemu ratownictwa medycznego - Centrum urazowe w Wojewódzkim Szpitalu Specjalistycznym w Olsztynie szansą kompleksowego leczenia pacjentów z urazami wielonarządowymi</t>
  </si>
  <si>
    <t>Wojewódzki Szpital Specjalistyczny w Olsztynie</t>
  </si>
  <si>
    <t>Olsztyn</t>
  </si>
  <si>
    <t>10-561</t>
  </si>
  <si>
    <t xml:space="preserve">Żołnierska 18 </t>
  </si>
  <si>
    <t>POIS.12.01.00-00-003/10</t>
  </si>
  <si>
    <t>XII.1. Rozwój systemu ratownictwa medycznego - Budowa lądowiska dla śmigłowców ratunkowych wraz z zapewnieniem komunikacji z SOR w W.S.S. w Zgierzu</t>
  </si>
  <si>
    <t>Wojewódzki Szpital Specjalistyczny im. Marii Skłodowskiej-Curie w Zgierzu</t>
  </si>
  <si>
    <t>Zgierz</t>
  </si>
  <si>
    <t>95-100</t>
  </si>
  <si>
    <t xml:space="preserve">Parzęczewska 35 </t>
  </si>
  <si>
    <t>POIS.12.01.00-00-003/11</t>
  </si>
  <si>
    <t>XII.1. Rozwój systemu ratownictwa medycznego - Budowa i remont oraz doposażenie baz Lotniczego Pogotowia Ratunkowego - ETAP 2</t>
  </si>
  <si>
    <t>SP ZOZ Lotnicze Pogotowie Ratunkowe</t>
  </si>
  <si>
    <t>01-934</t>
  </si>
  <si>
    <t xml:space="preserve">Księżycowa 5 </t>
  </si>
  <si>
    <t xml:space="preserve">  Liczba wybudowanych instytucji ochrony zdrowia - 4</t>
  </si>
  <si>
    <t>POIS.12.01.00-00-004/10</t>
  </si>
  <si>
    <t>XII.1. Rozwój systemu ratownictwa medycznego - Utworzenie Centrum Urazowego w Wojewódzkim Szpitalu Specjalistycznym im. M. Kopernika w Łodzi</t>
  </si>
  <si>
    <t>Wojewódzki Szpital Specjalistyczny im. M. Kopernika w Łodzi</t>
  </si>
  <si>
    <t>93-513</t>
  </si>
  <si>
    <t xml:space="preserve">Pabianicka 62 </t>
  </si>
  <si>
    <t xml:space="preserve">Liczba doposażonych instytucji ochrony zdrowia - 1  </t>
  </si>
  <si>
    <t>POIS.12.01.00-00-004/11</t>
  </si>
  <si>
    <t>XII.1. Rozwój systemu ratownictwa medycznego - Modernizacja i doposażenie Szpitala Wojewódzkiego nr 2 w Rzeszowie na potrzeby funkcjonowania centrum urazowego</t>
  </si>
  <si>
    <t>Szpital Wojewódzki Nr 2 im. Św. Jadwigi Królowej w Rzeszowie</t>
  </si>
  <si>
    <t>Rzeszów</t>
  </si>
  <si>
    <t>35-301</t>
  </si>
  <si>
    <t xml:space="preserve">Lwowska 60 </t>
  </si>
  <si>
    <t xml:space="preserve">Liczba doposażonych instytucji ochrony zdrowia - 1 Liczba przebudowanych instytucji ochrony zdrowia - 1 </t>
  </si>
  <si>
    <t>POIS.12.01.00-00-006/10</t>
  </si>
  <si>
    <t>XII.1. Rozwój systemu ratownictwa medycznego - Lądowisko Szpitala w Nysie</t>
  </si>
  <si>
    <t>Zespół Opieki Zdrowotnej</t>
  </si>
  <si>
    <t>opolskie</t>
  </si>
  <si>
    <t>Nysa</t>
  </si>
  <si>
    <t>48-300</t>
  </si>
  <si>
    <t xml:space="preserve">Świętego Piotra 1 </t>
  </si>
  <si>
    <t>POIS.12.01.00-00-008/10</t>
  </si>
  <si>
    <t>XII.1. Rozwój systemu ratownictwa medycznego - Chcemy i możemy Ci pomóc w każdej sytuacji - Budowa lądowiska dla śmigłowców sanitarnych na terenie Szpitala Powiatowego im. E. Biernackiego w Mielcu</t>
  </si>
  <si>
    <t>MIELEC</t>
  </si>
  <si>
    <t xml:space="preserve">ŻEROMSKIEGO 22 </t>
  </si>
  <si>
    <t>POIS.12.01.00-00-010/10</t>
  </si>
  <si>
    <t>XII.1. Rozwój systemu ratownictwa medycznego - Budowa lądowiska dla helikopterów służących dostępności do Szpitalnego Oddziału Ratunkowego w Ciechanowie</t>
  </si>
  <si>
    <t>Specjalistyczny Szpital Wojewódzki w Ciechanowie</t>
  </si>
  <si>
    <t>Ciechanów</t>
  </si>
  <si>
    <t>06-400</t>
  </si>
  <si>
    <t xml:space="preserve">Powstańców Wielkopolskich 2 </t>
  </si>
  <si>
    <t>POIS.12.01.00-00-011/10</t>
  </si>
  <si>
    <t>XII.1. Rozwój systemu ratownictwa medycznego - Przebudowa lądowiska dla helikopterów przy Szpitalu Specjalistycznym im. Jędrzeja Śniadeckiego w Nowym Sączu</t>
  </si>
  <si>
    <t xml:space="preserve">Młyńska 10 </t>
  </si>
  <si>
    <t>POIS.12.01.00-00-014/10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</si>
  <si>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</si>
  <si>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</si>
  <si>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</si>
  <si>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</si>
  <si>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</si>
  <si>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</si>
  <si>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</si>
  <si>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</si>
  <si>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</si>
  <si>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</si>
  <si>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t>
  </si>
  <si>
    <t>XII.1. Rozwój systemu ratownictwa medycznego - Zwiększenie dostępności do świadczeń zdrowotnych w SPZZOZ w Gryficach poprzez rozbudowę lądowiska</t>
  </si>
  <si>
    <t>Samodzielny Publiczny Zespół Zakładów Opieki Zdrowotnej w Gryficach</t>
  </si>
  <si>
    <t>Gryfice</t>
  </si>
  <si>
    <t>72-300</t>
  </si>
  <si>
    <t xml:space="preserve">Niechorska 27 </t>
  </si>
  <si>
    <t>POIS.12.01.00-00-017/10</t>
  </si>
  <si>
    <t>XII.1. Rozwój systemu ratownictwa medycznego - Budowa lądowiska dla helikopterów na dachu skrzydła Szpitala w Szczecinie-Zdunowie</t>
  </si>
  <si>
    <t>Specjalistyczny Szpital im. prof. Alfreda Sokołowskiego</t>
  </si>
  <si>
    <t xml:space="preserve">A.Sokołowskiego 11 </t>
  </si>
  <si>
    <t>POIS.12.01.00-00-019/10</t>
  </si>
  <si>
    <t>XII.1. Rozwój systemu ratownictwa medycznego - Przebudowa lądowiska, podjazdu, wiaduktu i wiaty dla SOR Szpitala Wojewódzkiego w Gorzowie Wlkp.</t>
  </si>
  <si>
    <t>Wielospecjalistyczny Szpital Wojewódzki w Gorzowie Wlkp. Spółka z ograniczoną odpowiedzialnością</t>
  </si>
  <si>
    <t>Gorzów Wlkp.</t>
  </si>
  <si>
    <t xml:space="preserve">Dekerta 1 </t>
  </si>
  <si>
    <t>POIS.12.01.00-00-020/10</t>
  </si>
  <si>
    <t>XII.1. Rozwój systemu ratownictwa medycznego - Remont lądowiska dla śmigłowców ratunkowych celem dostosowania do standardów europejskich</t>
  </si>
  <si>
    <t>Wojewódzki Szpital Specjalistyczny Nr 5 im. "Św. Barbary"</t>
  </si>
  <si>
    <t>Sosnowiec</t>
  </si>
  <si>
    <t>41-200</t>
  </si>
  <si>
    <t xml:space="preserve">Plac Medyków 1 </t>
  </si>
  <si>
    <t>POIS.12.01.00-00-021/10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</si>
  <si>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</si>
  <si>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</si>
  <si>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</si>
  <si>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</si>
  <si>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</si>
  <si>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t>
  </si>
  <si>
    <t>XII.1. Rozwój systemu ratownictwa medycznego - Budowa lądowiska dla śmigłowców przy Zespole Opieki Zdrowotnej w Oleśnie</t>
  </si>
  <si>
    <t>Zespół Opieki Zdrowotnej w Oleśnie</t>
  </si>
  <si>
    <t>Olesno</t>
  </si>
  <si>
    <t>46-300</t>
  </si>
  <si>
    <t xml:space="preserve">Klonowa 1 </t>
  </si>
  <si>
    <t>POIS.12.01.00-00-025/10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</si>
  <si>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</si>
  <si>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</si>
  <si>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Puszczykowo</t>
  </si>
  <si>
    <t>62-041</t>
  </si>
  <si>
    <t xml:space="preserve">Kraszewskiego 11 </t>
  </si>
  <si>
    <t>POIS.12.01.00-00-026/10</t>
  </si>
  <si>
    <t>XII.1. Rozwój systemu ratownictwa medycznego - Remont lądowiska dla helikopterów przy Wojewódzkim Szpitalu Zespolonym w Kielcach mający na celu dostosowanie do obowiązujących przepisów</t>
  </si>
  <si>
    <t>Wojewódzki Szpital Zespolony w Kielcach</t>
  </si>
  <si>
    <t>Kielce</t>
  </si>
  <si>
    <t>25-736</t>
  </si>
  <si>
    <t xml:space="preserve">Grunwaldzka 45 </t>
  </si>
  <si>
    <t>POIS.12.01.00-00-027/10</t>
  </si>
  <si>
    <t>XII.1. Rozwój systemu ratownictwa medycznego - Budowa lądowiska dla śmigłowców sanitarnych w Szpitalu Wojewódzkim w Poznaniu.</t>
  </si>
  <si>
    <t>Szpital Wojewódzki</t>
  </si>
  <si>
    <t>Juraszów 7 19</t>
  </si>
  <si>
    <t>POIS.12.01.00-00-028/10</t>
  </si>
  <si>
    <t>XII.1. Rozwój systemu ratownictwa medycznego - Poprawa skuteczności systemu ratownictwa na Mazurach poprzez budowę lądowiska przy SP ZOZ Giżycko</t>
  </si>
  <si>
    <t>Powiat Giżycki</t>
  </si>
  <si>
    <t>Giżycko</t>
  </si>
  <si>
    <t>11-500</t>
  </si>
  <si>
    <t xml:space="preserve">Al. 1 Maja 14 </t>
  </si>
  <si>
    <t>POIS.12.01.00-00-033/10</t>
  </si>
  <si>
    <t>XII.1. Rozwój systemu ratownictwa medycznego - Modernizacja lądowiska dla śmigłowców ratunkowych w 4 Wojskowym Szpitalu Klinicznym we Wrocławiu</t>
  </si>
  <si>
    <t>4 Wojskowy Szpital Kliniczny z Polikliniką Samodzielny Publiczny Zakład Opieki Zdrowotnej we Wrocławiu</t>
  </si>
  <si>
    <t>Wrocław</t>
  </si>
  <si>
    <t>50-981</t>
  </si>
  <si>
    <t xml:space="preserve">Rudolfa Weigla 5 </t>
  </si>
  <si>
    <t>POIS.12.01.00-00-034/10</t>
  </si>
  <si>
    <t>XII.1. Rozwój systemu ratownictwa medycznego - Budowa lądowiska dla śmigłowców przy Szpitalnym Oddziale Ratunkowym SP ZOZ w Nowym Tomyślu</t>
  </si>
  <si>
    <t>Powiat Nowotomyski</t>
  </si>
  <si>
    <t>Nowy Tomyśl</t>
  </si>
  <si>
    <t>64-300</t>
  </si>
  <si>
    <t xml:space="preserve">Poznańska 33 </t>
  </si>
  <si>
    <t>POIS.12.01.00-00-035/10</t>
  </si>
  <si>
    <t>XII.1. Rozwój systemu ratownictwa medycznego - Podniesienie dostępności do SOR Szpitala w Bełchatowie poprzez modernizację lądowiska dla śmigłowców</t>
  </si>
  <si>
    <t>Szpital Wojewódzki im. Jana Pawła II</t>
  </si>
  <si>
    <t>Bełchatów</t>
  </si>
  <si>
    <t>97-400</t>
  </si>
  <si>
    <t xml:space="preserve">Czapliniecka 123 </t>
  </si>
  <si>
    <t>POIS.12.01.00-00-036/10</t>
  </si>
  <si>
    <t>XII.1. Rozwój systemu ratownictwa medycznego - Podniesienie dostępności do SOR Szpitala Spec. w Gorlicach poprzez budowę lądowiska dla śmigłowców.</t>
  </si>
  <si>
    <t xml:space="preserve">Węgierska 21 </t>
  </si>
  <si>
    <t>POIS.12.01.00-00-037/10</t>
  </si>
  <si>
    <t>XII.1. Rozwój systemu ratownictwa medycznego - Budowa lądowiska dla śmigłowców na terenie SPZOZ w Krotoszynie</t>
  </si>
  <si>
    <t>Samodzielny Publiczny Zakład Opieki Zdrowotnej w Krotoszynie</t>
  </si>
  <si>
    <t>Krotoszyn</t>
  </si>
  <si>
    <t>63-700</t>
  </si>
  <si>
    <t xml:space="preserve">Młyńska 2 </t>
  </si>
  <si>
    <t>POIS.12.01.00-00-038/10</t>
  </si>
  <si>
    <t>XII.1. Rozwój systemu ratownictwa medycznego - Podniesienie dostępności do SOR Szpitala Pow. w Chrzanowie przez budowę lądowiska dla śmigłowców</t>
  </si>
  <si>
    <t>Szpital Powiatowy w Chrzanowie</t>
  </si>
  <si>
    <t>Chrzanów</t>
  </si>
  <si>
    <t>32-500</t>
  </si>
  <si>
    <t xml:space="preserve">Topolowa 16 </t>
  </si>
  <si>
    <t>POIS.12.01.00-00-039/10</t>
  </si>
  <si>
    <t>XII.1. Rozwój systemu ratownictwa medycznego - Budowa lądowiska dla helikopterów w celu poprawy dostępności do Szpitalnego Oddziału Ratunkowego i poprawy jakości ratownictwa medycznego w Powiecie Lęborskim</t>
  </si>
  <si>
    <t>Samodzielny Publiczny Specjalistyczny Zakład Opieki Zdrowotnej</t>
  </si>
  <si>
    <t>Lębork</t>
  </si>
  <si>
    <t>84-300</t>
  </si>
  <si>
    <t xml:space="preserve">Węgrzynowicza 13 </t>
  </si>
  <si>
    <t>POIS.12.01.00-00-041/10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</si>
  <si>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</si>
  <si>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</si>
  <si>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Bochnia</t>
  </si>
  <si>
    <t>32-700</t>
  </si>
  <si>
    <t xml:space="preserve">Krakowska 31 </t>
  </si>
  <si>
    <t>POIS.12.01.00-00-042/10</t>
  </si>
  <si>
    <t>XII.1. Rozwój systemu ratownictwa medycznego - Kompleksowa modernizacja lądowiska dla helikopterów w PSZOZ w Inowrocławiu</t>
  </si>
  <si>
    <t>Szpital Wielospecjalistyczny im. dr. Ludwika Błażka w Inowrocławiu</t>
  </si>
  <si>
    <t>Inowrocław</t>
  </si>
  <si>
    <t>88-100</t>
  </si>
  <si>
    <t xml:space="preserve">Poznańska 97 </t>
  </si>
  <si>
    <t>POIS.12.01.00-00-044/10</t>
  </si>
  <si>
    <t>XII.1. Rozwój systemu ratownictwa medycznego - Modernizacja lądowiska dla helikopterów przy Wojewódzkim Szpitalu Zespolonym w Kaliszu</t>
  </si>
  <si>
    <t>Wojewódzki Szpital Zespolony im. Ludwika Perzyny w Kaliszu</t>
  </si>
  <si>
    <t xml:space="preserve">Poznańska 79 </t>
  </si>
  <si>
    <t>POIS.12.01.00-00-047/10</t>
  </si>
  <si>
    <t>XII.1. Rozwój systemu ratownictwa medycznego - Przebudowa lądowiska w SPZZOZ w Staszowie celem rozwoju ratownictwa medycznego w powiecie staszowskim</t>
  </si>
  <si>
    <t>Samodzielny Publiczny Zespół Zakładów Opieki Zdrowotnej w Staszowie</t>
  </si>
  <si>
    <t>Staszów</t>
  </si>
  <si>
    <t>28-200</t>
  </si>
  <si>
    <t xml:space="preserve">11 Listopada 78 </t>
  </si>
  <si>
    <t>POIS.12.01.00-00-050/10</t>
  </si>
  <si>
    <t>XII.1. Rozwój systemu ratownictwa medycznego - Lądowisko w Brodnicy szansą poprawy funkcjonowania systemu ratownictwa medycznego</t>
  </si>
  <si>
    <t>Brodnica</t>
  </si>
  <si>
    <t>87-300</t>
  </si>
  <si>
    <t xml:space="preserve">Wiejska 9 </t>
  </si>
  <si>
    <t>POIS.12.01.00-00-051/10</t>
  </si>
  <si>
    <t>XII.1. Rozwój systemu ratownictwa medycznego - Modernizacja i rozbudowa lądowiska dla śmigłowców na terenie Szpitala Specjalistycznego w Chojnicach</t>
  </si>
  <si>
    <t>Szpital Specjalistyczny im. J. K. Łukowicza w Chojnicach</t>
  </si>
  <si>
    <t>Chojnice</t>
  </si>
  <si>
    <t>89-600</t>
  </si>
  <si>
    <t xml:space="preserve">Leśna 10 </t>
  </si>
  <si>
    <t>POIS.12.01.00-00-053/10</t>
  </si>
  <si>
    <t>XII.1. Rozwój systemu ratownictwa medycznego - Modernizacja lądowiska dla helikopterów sanitarnych</t>
  </si>
  <si>
    <t>Samodzielny Publiczny Zakład Opieki Zdrowotnej Ministerstwa Spraw Wewnętrznych w Lublinie</t>
  </si>
  <si>
    <t xml:space="preserve">Grenadierów 3 </t>
  </si>
  <si>
    <t>POIS.12.01.00-00-055/10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</si>
  <si>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</si>
  <si>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</si>
  <si>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</si>
  <si>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</si>
  <si>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</si>
  <si>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t>
  </si>
  <si>
    <t>XII.1. Rozwój systemu ratownictwa medycznego - Przebudowa lądowiska wraz z niezbędną infrastrukturą służącą polepszeniu dostępności do Szpitalnego Oddziału Ratunkowego Wojskowego Instytutu Medycznego</t>
  </si>
  <si>
    <t>Wojskowy Instytut Medyczny</t>
  </si>
  <si>
    <t>04-141</t>
  </si>
  <si>
    <t xml:space="preserve">Szaserów 128 </t>
  </si>
  <si>
    <t>POIS.12.01.00-00-061/10</t>
  </si>
  <si>
    <t>XII.1. Rozwój systemu ratownictwa medycznego - Remont i doposażenie centrum urazowego Szpitala Uniwersyteckiego Nr 1 im. Dr A. Jurasza w Bydgoszczy</t>
  </si>
  <si>
    <t>Szpital Uniwersytecki Nr 1 im. dr A. Jurasza w Bydgoszczy</t>
  </si>
  <si>
    <t>85-094</t>
  </si>
  <si>
    <t xml:space="preserve">Marii Skłodowskiej-Curie 9 </t>
  </si>
  <si>
    <t>POIS.12.01.00-00-062/10</t>
  </si>
  <si>
    <t>XII.1. Rozwój systemu ratownictwa medycznego - Utworzenie Centrum Urazów Wielonarządowych w Uniwersyteckim Szpitalu Klinicznym w Białymstoku</t>
  </si>
  <si>
    <t>Uniwersytecki Szpital Kliniczny w Białymstoku</t>
  </si>
  <si>
    <t>Białystok</t>
  </si>
  <si>
    <t>15-276</t>
  </si>
  <si>
    <t xml:space="preserve">M.Skłodowskiej-Curie 24A </t>
  </si>
  <si>
    <t>POIS.12.01.00-00-063/10</t>
  </si>
  <si>
    <t>XII.1. Rozwój systemu ratownictwa medycznego - DOPOSAŻENIE W SPECJALISTYCZNĄ APARATURĘ MEDYCZNĄ CENTRUM URAZOWEGO W OBECNIE BUDOWANYM CENTRUM MEDYCYNY INWAZYJNEJ</t>
  </si>
  <si>
    <t>Uniwersyteckie Centrum Kliniczne</t>
  </si>
  <si>
    <t>Gdańsk</t>
  </si>
  <si>
    <t>80-952</t>
  </si>
  <si>
    <t xml:space="preserve">Dębinki 7 </t>
  </si>
  <si>
    <t>POIS.12.01.00-00-064/10</t>
  </si>
  <si>
    <t>XII.1. Rozwój systemu ratownictwa medycznego - Budowa i remont oraz doposażenie baz Lotniczego Pogotowia Ratunkowego - ETAP 1.</t>
  </si>
  <si>
    <t xml:space="preserve">  Liczba wybudowanych instytucji ochrony zdrowia - 7</t>
  </si>
  <si>
    <t>POIS.12.01.00-00-065/10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</si>
  <si>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</si>
  <si>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</si>
  <si>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50-556</t>
  </si>
  <si>
    <t xml:space="preserve">Borowska 213 </t>
  </si>
  <si>
    <t>Liczba doposażonych instytucji ochrony zdrowia - 1  Liczba wybudowanych instytucji ochrony zdrowia - 1</t>
  </si>
  <si>
    <t>POIS.12.01.00-00-066/10</t>
  </si>
  <si>
    <t>XII.1. Rozwój systemu ratownictwa medycznego - Zakup sprzętu medycznego na potrzeby organizacji Centrum Urazowego w Wojskowym Instytucie Medycznym</t>
  </si>
  <si>
    <t>POIS.12.01.00-00-067/10</t>
  </si>
  <si>
    <t>XII.1. Rozwój systemu ratownictwa medycznego - Wyposażenie i uruchomienie Centrum Urazowego w Szpitalu Uniwersyteckim w Krakowie – Etap II</t>
  </si>
  <si>
    <t>Samodzielny Publiczny Zakład Opieki Zdrowotnej Szpital Uniwersytecki w Krakowie</t>
  </si>
  <si>
    <t>31-501</t>
  </si>
  <si>
    <t xml:space="preserve">Kopernika 36 </t>
  </si>
  <si>
    <t>POIS.12.01.00-00-068/10</t>
  </si>
  <si>
    <t xml:space="preserve">XII.1. Rozwój systemu ratownictwa medycznego - Modernizacja i doposażenie SPSK Nr 4 w Lublinie w celu utworzenia Centrum Urazowego </t>
  </si>
  <si>
    <t>Samodzielny Publiczny Szpital Kliniczny nr 4 w Lublinie</t>
  </si>
  <si>
    <t>20-954</t>
  </si>
  <si>
    <t xml:space="preserve">ul. Jaczewskiego 8 </t>
  </si>
  <si>
    <t>POIS.12.01.00-00-069/10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</si>
  <si>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</si>
  <si>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</si>
  <si>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</si>
  <si>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</si>
  <si>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t>
  </si>
  <si>
    <t>XII.1. Rozwój systemu ratownictwa medycznego - Utworzenie centrum urazowego na bazie wielospecjalistycznego Wojewódzkiego Szpitala Specjalistycznego nr 5 im. Św. Barbary w Sosnowcu</t>
  </si>
  <si>
    <t>Wojewódzki Szpital Specjalistyczny Nr 5 im."Św. Barbary"</t>
  </si>
  <si>
    <t>POIS.12.01.00-00-209/08</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</si>
  <si>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</si>
  <si>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</si>
  <si>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</si>
  <si>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</si>
  <si>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t>
  </si>
  <si>
    <t>XII.1. Rozwój systemu ratownictwa medycznego - Zakup aparatury i sprzętu medycznego dla szpitalnego oddziału ratunkowego Szpitala Wojewódzkiego im. Jana Pawła II w Bełchatowie</t>
  </si>
  <si>
    <t>POIS.12.01.00-00-212/08</t>
  </si>
  <si>
    <t>XII.1. Rozwój systemu ratownictwa medycznego - Przebudowa pomieszczeń Brzeskiego Centrum Medycznego w Brzegu na Szpitalny Oddział Ratunkowy</t>
  </si>
  <si>
    <t>Powiat Brzeski</t>
  </si>
  <si>
    <t>Brzeg</t>
  </si>
  <si>
    <t>49-300</t>
  </si>
  <si>
    <t xml:space="preserve">Robotnicza 20 </t>
  </si>
  <si>
    <t>POIS.12.01.00-00-213/08</t>
  </si>
  <si>
    <t>XII.1. Rozwój systemu ratownictwa medycznego - Podniesienie dostępu do specjalistycznych świadczeń zdrowotnych poprzez wyposażenie Szpitalnego Oddziału Ratunkowego w Nysie</t>
  </si>
  <si>
    <t>NYSA</t>
  </si>
  <si>
    <t xml:space="preserve">ŚWIĘTEGO PIOTRA 1 </t>
  </si>
  <si>
    <t>POIS.12.01.00-00-216/08</t>
  </si>
  <si>
    <t>XII.1. Rozwój systemu ratownictwa medycznego - Dostosowanie Szpitalnego Oddziału Ratunkowego w SPZOZ w Brzesku do wymogów obowiązujących przepisów prawa, wraz z wyposażeniem w aparaturę medyczną.</t>
  </si>
  <si>
    <t>POIS.12.01.00-00-217/08</t>
  </si>
  <si>
    <t>XII.1. Rozwój systemu ratownictwa medycznego - Zapewnienie skutecznego systemu ratownictwa medycznego poprzez rozbudowę i zakup aparatury medycznej dla SOR-u Szpitala Wojewódzkiego w Opolu</t>
  </si>
  <si>
    <t>Szpital Wojewódzki w Opolu</t>
  </si>
  <si>
    <t>Opole</t>
  </si>
  <si>
    <t>45-372</t>
  </si>
  <si>
    <t xml:space="preserve">Augustyna Kośnego 53 </t>
  </si>
  <si>
    <t>POIS.12.01.00-00-218/08</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</si>
  <si>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</si>
  <si>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</si>
  <si>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</si>
  <si>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</si>
  <si>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</si>
  <si>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</si>
  <si>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Włocławek</t>
  </si>
  <si>
    <t>87-800</t>
  </si>
  <si>
    <t xml:space="preserve">Wieniecka 49 </t>
  </si>
  <si>
    <t>POIS.12.01.00-00-223/08</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</si>
  <si>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</si>
  <si>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</si>
  <si>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</si>
  <si>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t>
  </si>
  <si>
    <t>XII.1. Rozwój systemu ratownictwa medycznego - Rozbudowa i remont Szpitalnego Oddziału Ratunkowego Szpitala im. Św. Jadwigi Śląskiej oraz zakup sprzętu medycznego dla potrzeb oddziału</t>
  </si>
  <si>
    <t>Szpital im. św. Jadwigi Śląskiej w Trzebnicy</t>
  </si>
  <si>
    <t>Trzebnica</t>
  </si>
  <si>
    <t>55-100</t>
  </si>
  <si>
    <t xml:space="preserve">Prusicka 53/55 </t>
  </si>
  <si>
    <t>POIS.12.01.00-00-227/08</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</si>
  <si>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</si>
  <si>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</si>
  <si>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</si>
  <si>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</si>
  <si>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</si>
  <si>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POIS.12.01.00-00-228/08</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</si>
  <si>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</si>
  <si>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</si>
  <si>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</si>
  <si>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</si>
  <si>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POIS.12.01.00-00-231/08</t>
  </si>
  <si>
    <t>XII.1. Rozwój systemu ratownictwa medycznego - Poprawa jakości ratownictwa medycznego w Powiecie Lęborskim poprzez rozbudowę oraz doposażenie w sprzęt medyczny Szpitalnego Oddziału Ratunkowego w Lęborku</t>
  </si>
  <si>
    <t>POIS.12.01.00-00-232/08</t>
  </si>
  <si>
    <t>XII.1. Rozwój systemu ratownictwa medycznego - Rozbudowa i doposażenie Szpitalnego Oddziału Ratunkowego - II etap modernizacji Szpitala Powiatowego w Krotoszynie</t>
  </si>
  <si>
    <t>POIS.12.01.00-00-235/08</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</si>
  <si>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</si>
  <si>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</si>
  <si>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</si>
  <si>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</si>
  <si>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</si>
  <si>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POIS.12.01.00-00-236/08</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</si>
  <si>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</si>
  <si>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</si>
  <si>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</si>
  <si>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</si>
  <si>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</si>
  <si>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POIS.12.01.00-00-237/08</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</si>
  <si>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</si>
  <si>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</si>
  <si>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</si>
  <si>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</si>
  <si>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POIS.12.01.00-00-238/08</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</si>
  <si>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</si>
  <si>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</si>
  <si>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</si>
  <si>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</si>
  <si>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</si>
  <si>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POIS.12.01.00-00-239/08</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</si>
  <si>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</si>
  <si>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</si>
  <si>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</si>
  <si>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</si>
  <si>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</si>
  <si>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POIS.12.01.00-00-242/08</t>
  </si>
  <si>
    <t>XII.1. Rozwój systemu ratownictwa medycznego - Podniesienie dostępu do specjalistycznych świadczeń zdrowotnych poprzez budowę lądowiska i modernizację Szpitalnego Oddziału Ratunkowego w Wałbrzychu</t>
  </si>
  <si>
    <t xml:space="preserve">Sokołowskiego 4 </t>
  </si>
  <si>
    <t>POIS.12.01.00-00-244/08</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</si>
  <si>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</si>
  <si>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</si>
  <si>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</si>
  <si>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</si>
  <si>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</si>
  <si>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POIS.12.01.00-00-246/08</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</si>
  <si>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</si>
  <si>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</si>
  <si>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</si>
  <si>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POIS.12.01.00-00-247/08</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</si>
  <si>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</si>
  <si>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</si>
  <si>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</si>
  <si>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</si>
  <si>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</si>
  <si>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POIS.12.01.00-00-248/08</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</si>
  <si>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</si>
  <si>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</si>
  <si>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</si>
  <si>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</si>
  <si>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</si>
  <si>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POIS.12.01.00-00-249/08</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</si>
  <si>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</si>
  <si>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</si>
  <si>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</si>
  <si>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</si>
  <si>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POIS.12.01.00-00-251/08</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</si>
  <si>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</si>
  <si>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</si>
  <si>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</si>
  <si>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</si>
  <si>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</si>
  <si>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POIS.12.01.00-00-252/08</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</si>
  <si>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</si>
  <si>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</si>
  <si>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</si>
  <si>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</si>
  <si>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</si>
  <si>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POIS.12.01.00-00-254/08</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</si>
  <si>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</si>
  <si>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</si>
  <si>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</si>
  <si>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</si>
  <si>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</si>
  <si>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POIS.12.01.00-00-255/08</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</si>
  <si>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</si>
  <si>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</si>
  <si>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</si>
  <si>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</si>
  <si>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</si>
  <si>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POIS.12.01.00-00-256/08</t>
  </si>
  <si>
    <t>XII.1. Rozwój systemu ratownictwa medycznego - Zwiększenie bezpieczeństwa zdrowotnego społeczeństwa poprzez przebudowę i doposażenie istniejącego Szpitalnego Oddziału Ratunkowego SPZZOZ w Gryficach</t>
  </si>
  <si>
    <t>POIS.12.01.00-00-257/08</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</si>
  <si>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</si>
  <si>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</si>
  <si>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</si>
  <si>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</si>
  <si>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</si>
  <si>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POIS.12.01.00-00-261/08</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</si>
  <si>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</si>
  <si>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</si>
  <si>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</si>
  <si>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</si>
  <si>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</si>
  <si>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POIS.12.01.00-00-262/08</t>
  </si>
  <si>
    <t>XII.1. Rozwój systemu ratownictwa medycznego - Rozbudowa i modernizacja Szpitala Śląskiego w Cieszynie - etap II - wyposażenie Szpitalnego Oddziału Ratunkowego</t>
  </si>
  <si>
    <t>Powiat Cieszyński</t>
  </si>
  <si>
    <t xml:space="preserve">Bobrecka 29 </t>
  </si>
  <si>
    <t>POIS.12.01.00-00-263/08</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</si>
  <si>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</si>
  <si>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</si>
  <si>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</si>
  <si>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</si>
  <si>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</si>
  <si>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POIS.12.01.00-00-266/08</t>
  </si>
  <si>
    <t>XII.1. Rozwój systemu ratownictwa medycznego - Remont drogi dojazdowej i doposażenie Szpitalnego Oddziału Ratunkowego zgodnie z Rozp. Min. Zdrowia z 15.03.07r. w Szpitalu Powiatowym w Chrzanowie</t>
  </si>
  <si>
    <t>POIS.12.01.00-00-268/08</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</si>
  <si>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</si>
  <si>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</si>
  <si>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</si>
  <si>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</si>
  <si>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</si>
  <si>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POIS.12.01.00-00-269/08</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</si>
  <si>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</si>
  <si>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</si>
  <si>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POIS.12.01.00-00-270/08</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</si>
  <si>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</si>
  <si>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</si>
  <si>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</si>
  <si>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</si>
  <si>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</si>
  <si>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POIS.12.01.00-00-271/08</t>
  </si>
  <si>
    <t>XII.1. Rozwój systemu ratownictwa medycznego - Przebudowa budynku Przychodni na Szpitalny Oddział Ratunkowy Zespołu Opieki Zdrowotnej w Bolesławcu</t>
  </si>
  <si>
    <t xml:space="preserve">Jeleniogórska 4 </t>
  </si>
  <si>
    <t>POIS.12.01.00-00-272/08</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</si>
  <si>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</si>
  <si>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</si>
  <si>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</si>
  <si>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</si>
  <si>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POIS.12.01.00-00-274/08</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</si>
  <si>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</si>
  <si>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</si>
  <si>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</si>
  <si>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POIS.12.01.00-00-276/08</t>
  </si>
  <si>
    <t>XII.1. Rozwój systemu ratownictwa medycznego - Poprawa jakości systemu ratownictwa medycznego poprzez doposażenie Szpitalnego Oddziału Ratunkowego w Wojewódzkim Szpitalu Zespolonym w Elblągu.</t>
  </si>
  <si>
    <t xml:space="preserve">Królewiecka 146 </t>
  </si>
  <si>
    <t>POIS.12.01.00-00-278/08</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</si>
  <si>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</si>
  <si>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</si>
  <si>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</si>
  <si>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</si>
  <si>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</si>
  <si>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POIS.12.01.00-00-279/08</t>
  </si>
  <si>
    <t>XII.1. Rozwój systemu ratownictwa medycznego - Dostosowanie Szpitalnego Oddziału Ratunkowego do wymaganych standardów poprzez zakup nowoczesnego sprzętu medycznego</t>
  </si>
  <si>
    <t xml:space="preserve">Ujejskiego 75 </t>
  </si>
  <si>
    <t>POIS.12.01.00-00-280/08</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</si>
  <si>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</si>
  <si>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</si>
  <si>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</si>
  <si>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</si>
  <si>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</si>
  <si>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POIS.12.01.00-00-281/08</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</si>
  <si>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</si>
  <si>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</si>
  <si>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</si>
  <si>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</si>
  <si>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POIS.12.01.00-00-283/08</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</si>
  <si>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</si>
  <si>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</si>
  <si>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</si>
  <si>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</si>
  <si>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POIS.12.01.00-00-284/08</t>
  </si>
  <si>
    <t>XII.1. Rozwój systemu ratownictwa medycznego - Zakup aparatury medycznej dla Szpitalnego Oddziału Ratunkowego Szpitala Wojewódzkiego w Gorzowie Wlkp.</t>
  </si>
  <si>
    <t>POIS.12.01.00-00-285/08</t>
  </si>
  <si>
    <t>XII.1. Rozwój systemu ratownictwa medycznego - Rozbudowa i przebudowa Szpitalnego Oddziału Ratunkowego i Diagnostyki Obrazowej SPZOZ w Oławie</t>
  </si>
  <si>
    <t>Zespół Opieki Zdrowotnej w Oławie</t>
  </si>
  <si>
    <t>Oława</t>
  </si>
  <si>
    <t>55-200</t>
  </si>
  <si>
    <t xml:space="preserve">K.K.Baczyńskiego 1 </t>
  </si>
  <si>
    <t>POIS.12.01.00-00-287/08</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</si>
  <si>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</si>
  <si>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</si>
  <si>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</si>
  <si>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</si>
  <si>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</si>
  <si>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POIS.12.01.00-00-289/08</t>
  </si>
  <si>
    <t>XII.1. Rozwój systemu ratownictwa medycznego - Remont i przebudowa SOR i lądowiska oraz zakup wyposażenia medycznego SOR dla ZZOZ w Ostrowie Wlkp.</t>
  </si>
  <si>
    <t>Zespół Zakładów Opieki Zdrowotnej w Ostrowie Wielkopolskim</t>
  </si>
  <si>
    <t xml:space="preserve">Limanowskiego 20/22 </t>
  </si>
  <si>
    <t>POIS.12.01.00-00-290/08</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</si>
  <si>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</si>
  <si>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</si>
  <si>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</si>
  <si>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</si>
  <si>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</si>
  <si>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POIS.12.01.00-00-292/08</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</si>
  <si>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</si>
  <si>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</si>
  <si>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</si>
  <si>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</si>
  <si>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</si>
  <si>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POIS.12.01.00-00-295/08</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</si>
  <si>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</si>
  <si>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</si>
  <si>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</si>
  <si>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</si>
  <si>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</si>
  <si>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POIS.12.01.00-00-296/08</t>
  </si>
  <si>
    <t>XII.1. Rozwój systemu ratownictwa medycznego - Budowa lądowiska dla helikopterów w Regionalnym Szpitalu Specjalistycznym w Grudziądzu.</t>
  </si>
  <si>
    <t>Regionalny Szpital Specjalistyczny im. dr Władysława Biegańskiego</t>
  </si>
  <si>
    <t>POIS.12.01.00-00-297/08</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</si>
  <si>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</si>
  <si>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</si>
  <si>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POIS.12.01.00-00-300/08</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</si>
  <si>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</si>
  <si>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</si>
  <si>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</si>
  <si>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</si>
  <si>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</si>
  <si>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POIS.12.01.00-00-301/08</t>
  </si>
  <si>
    <t>XII.1. Rozwój systemu ratownictwa medycznego - Wyposażenie Szpitalnego Oddziału Ratunkowego w Wojewódzkim Szpitalu Specjalistycznym w Słupsku</t>
  </si>
  <si>
    <t>Samorząd Województwa Pomorskiego</t>
  </si>
  <si>
    <t>80-810</t>
  </si>
  <si>
    <t>Okopowa 21 27</t>
  </si>
  <si>
    <t>POIS.12.01.00-00-302/08</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</si>
  <si>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</si>
  <si>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</si>
  <si>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</si>
  <si>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</si>
  <si>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</si>
  <si>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POIS.12.01.00-00-303/08</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</si>
  <si>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</si>
  <si>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</si>
  <si>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</si>
  <si>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</si>
  <si>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POIS.12.01.00-00-304/08</t>
  </si>
  <si>
    <t>XII.1. Rozwój systemu ratownictwa medycznego - Poprawa infrastruktury oraz doposażenie w sprzęt medyczny SOR w Starogardzie Gdańskim w celu zwiększenia efektywności ratownictwa medycznego.</t>
  </si>
  <si>
    <t>Powiat Starogardzki</t>
  </si>
  <si>
    <t xml:space="preserve">Kościuszki 17 </t>
  </si>
  <si>
    <t>POIS.12.01.00-00-305/08</t>
  </si>
  <si>
    <t>XII.1. Rozwój systemu ratownictwa medycznego - Przebudowa i wyposażenie Szpitalnego Oddziału Ratunkowego w Wojewódzkim Szpitalu Zespolonym w Płocku.</t>
  </si>
  <si>
    <t>Wojewódzki Szpital Zespolony</t>
  </si>
  <si>
    <t xml:space="preserve">Medyczna 19 </t>
  </si>
  <si>
    <t>POIS.12.01.00-00-306/08</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</si>
  <si>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</si>
  <si>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</si>
  <si>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</si>
  <si>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</si>
  <si>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</si>
  <si>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POIS.12.01.00-00-307/08</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</si>
  <si>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</si>
  <si>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</si>
  <si>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</si>
  <si>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</si>
  <si>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</si>
  <si>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</si>
  <si>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POIS.12.01.00-00-308/08</t>
  </si>
  <si>
    <t>XII.1. Rozwój systemu ratownictwa medycznego - Rozbudowa, modernizacja i doposażenie Szpitalnego Oddziału Ratunkowego.</t>
  </si>
  <si>
    <t>POIS.12.01.00-00-310/08</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</si>
  <si>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</si>
  <si>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</si>
  <si>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POIS.12.01.00-00-311/08</t>
  </si>
  <si>
    <t>XII.1. Rozwój systemu ratownictwa medycznego - Modernizacja i rozbudowa Szpitalnego Oddziału Ratunkowego w Szpitalu Wojewódzkim nr 2 w Rzeszowie</t>
  </si>
  <si>
    <t>POIS.12.01.00-00-312/08</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</si>
  <si>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</si>
  <si>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</si>
  <si>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</si>
  <si>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</si>
  <si>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</si>
  <si>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POIS.12.01.00-00-315/08</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</si>
  <si>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</si>
  <si>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</si>
  <si>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</si>
  <si>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</si>
  <si>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</si>
  <si>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POIS.12.01.00-00-317/08</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</si>
  <si>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</si>
  <si>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</si>
  <si>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</si>
  <si>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POIS.12.01.00-00-321/08</t>
  </si>
  <si>
    <t>XII.1. Rozwój systemu ratownictwa medycznego - Zwiększenie dostępu do świadczeń zdrowotnych przez doposażenie i modernizację infrastruktury szpitalnego oddziału ratunkowego w PS ZOZ w Inowrocławiu.</t>
  </si>
  <si>
    <t>POIS.12.01.00-00-323/08</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</si>
  <si>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</si>
  <si>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</si>
  <si>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</si>
  <si>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POIS.12.01.00-00-326/08</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</si>
  <si>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</si>
  <si>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</si>
  <si>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</si>
  <si>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POIS.12.01.00-00-328/08</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</si>
  <si>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</si>
  <si>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</si>
  <si>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</si>
  <si>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</si>
  <si>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</si>
  <si>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POIS.12.01.00-00-329/08</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</si>
  <si>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</si>
  <si>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</si>
  <si>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</si>
  <si>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POIS.12.01.00-00-330/08</t>
  </si>
  <si>
    <t>XII.1. Rozwój systemu ratownictwa medycznego - Zakup wyrobów medycznych do diagnostyki i terapii oraz budowa drogi między lądowiskiem a SOR-em w WSS im.M. Kopernika w Łodzi.</t>
  </si>
  <si>
    <t>POIS.12.01.00-00-331/08</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</si>
  <si>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</si>
  <si>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</si>
  <si>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</si>
  <si>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</si>
  <si>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</si>
  <si>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POIS.12.01.00-00-332/08</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</si>
  <si>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</si>
  <si>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</si>
  <si>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</si>
  <si>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</si>
  <si>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POIS.12.01.00-00-333/08</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</si>
  <si>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</si>
  <si>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</si>
  <si>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</si>
  <si>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POIS.12.01.00-00-336/08</t>
  </si>
  <si>
    <t>XII.1. Rozwój systemu ratownictwa medycznego - Utrzymanie zasady "ZŁOTEJ GODZINY" przez zakup sprzętu diagonostycznego i podtrzymującego życie dla SOR w Szpitalu Specjalistycznym w Gorlicach</t>
  </si>
  <si>
    <t>POIS.12.01.00-00-337/08</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</si>
  <si>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</si>
  <si>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</si>
  <si>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</si>
  <si>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</si>
  <si>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</si>
  <si>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POIS.12.01.00-00-340/08</t>
  </si>
  <si>
    <t>XII.1. Rozwój systemu ratownictwa medycznego - Rozbudowa i przebudowa Szpitala Powiatowego w Nowym Tomyślu - Szpitalny Oddział Ratunkowy z wyposażeniem</t>
  </si>
  <si>
    <t>POIS.12.01.00-00-342/08</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</si>
  <si>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</si>
  <si>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</si>
  <si>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</si>
  <si>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</si>
  <si>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POIS.12.01.00-00-343/08</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</si>
  <si>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</si>
  <si>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</si>
  <si>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</si>
  <si>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</si>
  <si>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</si>
  <si>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POIS.12.01.00-00-344/08</t>
  </si>
  <si>
    <t>XII.1. Rozwój systemu ratownictwa medycznego - Zakup sprzętu medycznego dla Wojewódzkiego Szpitala Zespolonego im. Ludwika Perzyny w Kaliszu celem doposażenia Szpitalnego Oddziału Ratunkowego.</t>
  </si>
  <si>
    <t>POIS.12.01.00-00-346/08</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</si>
  <si>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</si>
  <si>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</si>
  <si>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</si>
  <si>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POIS.12.01.00-00-350/08</t>
  </si>
  <si>
    <t>XII.1. Rozwój systemu ratownictwa medycznego - Przebudowa i doposażenie SOR SPSK Nr 4 w Lublinie celem podniesienia jakości i dostępności do świadczeń medycznych w stanach nagłego zagrożenia życia</t>
  </si>
  <si>
    <t xml:space="preserve">Jaczewskiego 8 </t>
  </si>
  <si>
    <t>POIS.12.01.00-00-353/08</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</si>
  <si>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</si>
  <si>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</si>
  <si>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</si>
  <si>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</si>
  <si>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POIS.12.01.00-00-354/08</t>
  </si>
  <si>
    <t>XII.1. Rozwój systemu ratownictwa medycznego - Poprawa dostępności do świadczeń zdrowotnych z zakresu ratownictwa medycznego poprzez modernizację Szpitalnego Oddziału Ratunkowego w SPZOZ w Sieradzu</t>
  </si>
  <si>
    <t xml:space="preserve">Armi Krajowej 7 </t>
  </si>
  <si>
    <t>POIS.12.01.00-00-355/08</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</si>
  <si>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</si>
  <si>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</si>
  <si>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</si>
  <si>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</si>
  <si>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</si>
  <si>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POIS.12.01.00-00-356/08</t>
  </si>
  <si>
    <t>Wojewódzki Szpital Specjalistyczny nr 5 im. "Św. Barbary"</t>
  </si>
  <si>
    <t>POIS.12.01.00-00-358/08</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</si>
  <si>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</si>
  <si>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</si>
  <si>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</si>
  <si>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POIS.12.01.00-00-359/08</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</si>
  <si>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</si>
  <si>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</si>
  <si>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</si>
  <si>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</si>
  <si>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</si>
  <si>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POIS.12.01.00-00-361/08</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</si>
  <si>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</si>
  <si>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</si>
  <si>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</si>
  <si>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</si>
  <si>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</si>
  <si>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POIS.12.02.00-00-001/08</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</si>
  <si>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</si>
  <si>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</si>
  <si>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</si>
  <si>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</si>
  <si>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</si>
  <si>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POIS.12.02.00-00-001/09</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</si>
  <si>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</si>
  <si>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</si>
  <si>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</si>
  <si>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</si>
  <si>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</si>
  <si>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POIS.12.02.00-00-001/11</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</si>
  <si>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</si>
  <si>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</si>
  <si>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</si>
  <si>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</si>
  <si>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POIS.12.02.00-00-001/12</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</si>
  <si>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</si>
  <si>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</si>
  <si>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</si>
  <si>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</si>
  <si>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</si>
  <si>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POIS.12.02.00-00-001/13</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</si>
  <si>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</si>
  <si>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</si>
  <si>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</si>
  <si>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</si>
  <si>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POIS.12.02.00-00-001/14</t>
  </si>
  <si>
    <t>XII.2. Inwestycje w infrastrukturę ochrony zdrowia o znaczeniu ponadregionalnym - Rozbudowa i doposażenie Samodzielnego Publicznego Szpitala Klinicznego im. Prof. Adama Grucy w celu poprawy jakości i dostępności udzielanych świadczeń zdrowotnych</t>
  </si>
  <si>
    <t>POIS.12.02.00-00-002/08</t>
  </si>
  <si>
    <t>XII.2. Inwestycje w infrastrukturę ochrony zdrowia o znaczeniu ponadregionalnym - Wzrost jakości i dostępności świadczeń zdrowotnych 10 WSK z Polikliniką SPZOZ w Bydgoszczy poprzez zakup sprzętu medycznego dla intensywnej terapii.</t>
  </si>
  <si>
    <t>POIS.12.02.00-00-002/09</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</si>
  <si>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</si>
  <si>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</si>
  <si>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</si>
  <si>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</si>
  <si>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POIS.12.02.00-00-002/11</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</si>
  <si>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</si>
  <si>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</si>
  <si>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POIS.12.02.00-00-002/12</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</si>
  <si>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</si>
  <si>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</si>
  <si>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</si>
  <si>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</si>
  <si>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POIS.12.02.00-00-002/13</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</si>
  <si>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</si>
  <si>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</si>
  <si>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</si>
  <si>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</si>
  <si>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POIS.12.02.00-00-002/14</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</si>
  <si>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</si>
  <si>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</si>
  <si>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POIS.12.02.00-00-002/15</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</si>
  <si>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</si>
  <si>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</si>
  <si>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POIS.12.02.00-00-003/08</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</si>
  <si>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</si>
  <si>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</si>
  <si>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</si>
  <si>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</si>
  <si>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</si>
  <si>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POIS.12.02.00-00-003/09</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</si>
  <si>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</si>
  <si>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POIS.12.02.00-00-003/12</t>
  </si>
  <si>
    <t>XII.2. Inwestycje w infrastrukturę ochrony zdrowia o znaczeniu ponadregionalnym - Poprawa jakości diagnostyki obrazowej i leczenia poprzez wymianę systemu rezonansu magnetycznego w Wojskowym Instytucie Medycznym w Warszawie</t>
  </si>
  <si>
    <t>POIS.12.02.00-00-003/14</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</si>
  <si>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</si>
  <si>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</si>
  <si>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</si>
  <si>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</si>
  <si>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POIS.12.02.00-00-004/08</t>
  </si>
  <si>
    <t>XII.2. Inwestycje w infrastrukturę ochrony zdrowia o znaczeniu ponadregionalnym - Poprawa dostępu do usług medycznych o znaczeniu ponadregionalnym przez doposażenie Zakładu Radiologii UCK w Gdańsku w rezonans magnetyczny</t>
  </si>
  <si>
    <t>POIS.12.02.00-00-004/09</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</si>
  <si>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</si>
  <si>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</si>
  <si>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</si>
  <si>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</si>
  <si>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POIS.12.02.00-00-004/12</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</si>
  <si>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</si>
  <si>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</si>
  <si>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POIS.12.02.00-00-005/08</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</si>
  <si>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</si>
  <si>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</si>
  <si>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</si>
  <si>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</si>
  <si>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POIS.12.02.00-00-005/09</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</si>
  <si>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</si>
  <si>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</si>
  <si>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</si>
  <si>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</si>
  <si>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POIS.12.02.00-00-005/12</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</si>
  <si>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</si>
  <si>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</si>
  <si>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</si>
  <si>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</si>
  <si>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</si>
  <si>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POIS.12.02.00-00-006/12</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</si>
  <si>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</si>
  <si>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</si>
  <si>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</si>
  <si>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</si>
  <si>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POIS.12.02.00-00-007/08</t>
  </si>
  <si>
    <t>XII.2. Inwestycje w infrastrukturę ochrony zdrowia o znaczeniu ponadregionalnym - Zakup aparatury i sprzętu medycznego dla Zakładu Diagnostyki Laboratoryjnej i Immunologii Klinicznej Wieku Rozwojowego w SPDSK w Warszawie</t>
  </si>
  <si>
    <t>POIS.12.02.00-00-007/12</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</si>
  <si>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</si>
  <si>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</si>
  <si>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</si>
  <si>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</si>
  <si>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POIS.12.02.00-00-008/08</t>
  </si>
  <si>
    <t>XII.2. Inwestycje w infrastrukturę ochrony zdrowia o znaczeniu ponadregionalnym - Poprawa diagnostyki obrazowej w 4 Wojskowym Szpitalu Klinicznym we Wrocławiu.</t>
  </si>
  <si>
    <t>POIS.12.02.00-00-008/12</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</si>
  <si>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</si>
  <si>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</si>
  <si>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</si>
  <si>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</si>
  <si>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POIS.12.02.00-00-009/08</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</si>
  <si>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</si>
  <si>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</si>
  <si>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</si>
  <si>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</si>
  <si>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POIS.12.02.00-00-010/08</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</si>
  <si>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</si>
  <si>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</si>
  <si>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</si>
  <si>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POIS.12.02.00-00-011/08</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</si>
  <si>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</si>
  <si>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</si>
  <si>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</si>
  <si>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</si>
  <si>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POIS.12.02.00-00-012/08</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</si>
  <si>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</si>
  <si>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</si>
  <si>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</si>
  <si>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</si>
  <si>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</si>
  <si>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POIS.12.02.00-00-013/08</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</si>
  <si>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</si>
  <si>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</si>
  <si>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</si>
  <si>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</si>
  <si>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POIS.12.02.00-00-015/08</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</si>
  <si>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</si>
  <si>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</si>
  <si>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</si>
  <si>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POIS.12.02.00-00-016/08</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</si>
  <si>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</si>
  <si>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</si>
  <si>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POIS.12.02.00-00-017/08</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</si>
  <si>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</si>
  <si>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</si>
  <si>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</si>
  <si>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POIS.12.02.00-00-018/08</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</si>
  <si>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</si>
  <si>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</si>
  <si>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</si>
  <si>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</si>
  <si>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POIS.12.02.00-00-019/08</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</si>
  <si>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</si>
  <si>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</si>
  <si>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</si>
  <si>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</si>
  <si>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POIS.12.02.00-00-021/08</t>
  </si>
  <si>
    <t>XII.2. Inwestycje w infrastrukturę ochrony zdrowia o znaczeniu ponadregionalnym - Utworzenie Makroregionalnego Centrum Inwazyjnej Diagnostyki i Chirurgicznego Leczenia Raka Płuca w SPSK Nr 4 w Lublinie.</t>
  </si>
  <si>
    <t>POIS.12.02.00-00-022/08</t>
  </si>
  <si>
    <t>XII.2. Inwestycje w infrastrukturę ochrony zdrowia o znaczeniu ponadregionalnym - Modernizacja Kliniki Pneumonologii, Onkologii i Alergologii w SPSK nr 4 w Lublinie celem zwiększenia skuteczności wczesnej diagnostyki raka płuca</t>
  </si>
  <si>
    <t>POIS.12.02.00-00-023/08</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</si>
  <si>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</si>
  <si>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</si>
  <si>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</si>
  <si>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</si>
  <si>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POIS.12.02.00-00-024/08</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</si>
  <si>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</si>
  <si>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</si>
  <si>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POIS.12.02.00-00-026/08</t>
  </si>
  <si>
    <t>XII.2. Inwestycje w infrastrukturę ochrony zdrowia o znaczeniu ponadregionalnym - Wzrost dostępności wysokospecjalistycznych świadczeń zdrowotnych przez wymianę aparatu rezonansu magnetycznego w Szpitalu Uniwersyteckim w Bydgoszczy.</t>
  </si>
  <si>
    <t>POIS.12.02.00-00-029/08</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</si>
  <si>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</si>
  <si>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</si>
  <si>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</si>
  <si>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</si>
  <si>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</si>
  <si>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POIS.12.02.00-00-030/08</t>
  </si>
  <si>
    <t>XII.2. Inwestycje w infrastrukturę ochrony zdrowia o znaczeniu ponadregionalnym - Poprawa jakości i dostępności usług medycznych poprzez zakup aparatury obrazowej i wyrobów medycznych dla Instytutu Kardiologii w Warszawie.</t>
  </si>
  <si>
    <t>POIS.12.02.00-00-031/08</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</si>
  <si>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</si>
  <si>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</si>
  <si>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</si>
  <si>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</si>
  <si>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POIS.12.02.00-00-035/08</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</si>
  <si>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</si>
  <si>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</si>
  <si>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</si>
  <si>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</si>
  <si>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POIS.12.02.00-00-036/08</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</si>
  <si>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</si>
  <si>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</si>
  <si>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</si>
  <si>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POIS.12.02.00-00-037/08</t>
  </si>
  <si>
    <t>XII.2. Inwestycje w infrastrukturę ochrony zdrowia o znaczeniu ponadregionalnym - Poprawa jakości świadczenia usług medycznych w zakresie chirurgii małoinwazyjnej w Klinice chirurgii gastroenterologicznej i transplantologii w CSK MSWiA w Warszawie.</t>
  </si>
  <si>
    <t>POIS.12.02.00-00-038/08</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</si>
  <si>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</si>
  <si>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</si>
  <si>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</si>
  <si>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</si>
  <si>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POIS.12.02.00-00-039/08</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</si>
  <si>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</si>
  <si>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</si>
  <si>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</si>
  <si>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</si>
  <si>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POIS.12.02.00-00-041/08</t>
  </si>
  <si>
    <t>XII.2. Inwestycje w infrastrukturę ochrony zdrowia o znaczeniu ponadregionalnym - Zakup i instalacja SPECT-CT oraz modernizacja ośrodka medycyny nuklearnej w Oddziale Klinicznym Endokrynologii Szpitala Uniwersyteckiego w Krakowie.</t>
  </si>
  <si>
    <t>POIS.12.02.00-00-042/08</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</si>
  <si>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</si>
  <si>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</si>
  <si>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POIS.12.02.00-00-043/08</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</si>
  <si>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</si>
  <si>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</si>
  <si>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</si>
  <si>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</si>
  <si>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</si>
  <si>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POIS.12.02.00-00-044/08</t>
  </si>
  <si>
    <t>XII.2. Inwestycje w infrastrukturę ochrony zdrowia o znaczeniu ponadregionalnym - Zakup aparatury obrazowej oraz wyrobów medycznych na potrzeby Pracowni Hemodynamiki i Diagnostyki Obrazowej SCCS w Zabrzu.</t>
  </si>
  <si>
    <t xml:space="preserve">M. Curie-Skłodowskiej 9 </t>
  </si>
  <si>
    <t>POIS.12.02.00-00-046/08</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</si>
  <si>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</si>
  <si>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</si>
  <si>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</si>
  <si>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</si>
  <si>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POIS.12.02.00-00-047/08</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</si>
  <si>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</si>
  <si>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</si>
  <si>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</si>
  <si>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</si>
  <si>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POIS.12.02.00-00-048/08</t>
  </si>
  <si>
    <t>XII.2. Inwestycje w infrastrukturę ochrony zdrowia o znaczeniu ponadregionalnym - Zakup specjalistycznego sprzętu medycznego na potrzeby Szpitala Uniwersyteckiego Nr 2 im. dr Jana Biziela w Bydgoszczy.</t>
  </si>
  <si>
    <t>POIS.12.02.00-00-049/08</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</si>
  <si>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</si>
  <si>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</si>
  <si>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</si>
  <si>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</si>
  <si>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POIS.12.02.00-00-050/08</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</si>
  <si>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</si>
  <si>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</si>
  <si>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</si>
  <si>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</si>
  <si>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POIS.12.02.00-00-051/08</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</si>
  <si>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</si>
  <si>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</si>
  <si>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</si>
  <si>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</si>
  <si>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POIS.12.02.00-00-052/08</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</si>
  <si>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</si>
  <si>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</si>
  <si>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</si>
  <si>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</si>
  <si>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POIS.12.02.00-00-053/08</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</si>
  <si>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</si>
  <si>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</si>
  <si>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</si>
  <si>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</si>
  <si>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POIS.12.02.00-00-054/08</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</si>
  <si>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</si>
  <si>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</si>
  <si>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</si>
  <si>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</si>
  <si>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POIS.12.02.00-00-055/08</t>
  </si>
  <si>
    <t>XII.2. Inwestycje w infrastrukturę ochrony zdrowia o znaczeniu ponadregionalnym - Podniesienie jakości wysokospecjalistycznych procedur medycznych dla pacjentów Szpitala MSWiA w Lublinie poprzez doposażenie pomieszczeń szpitalnych.</t>
  </si>
  <si>
    <t>POIS.12.02.00-00-056/08</t>
  </si>
  <si>
    <t>XII.2. Inwestycje w infrastrukturę ochrony zdrowia o znaczeniu ponadregionalnym - Zakup aparatury obrazowej oraz dostosowanie infrastruktury technicznej w celu utworzenia Teleradiologicznego Centrum Diagnostycznego w WIM.</t>
  </si>
  <si>
    <t>Warszawa 44</t>
  </si>
  <si>
    <t>POIS.12.02.00-00-057/08</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</si>
  <si>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</si>
  <si>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</si>
  <si>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</si>
  <si>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POIS.12.02.00-00-058/08</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</si>
  <si>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</si>
  <si>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</si>
  <si>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</si>
  <si>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</si>
  <si>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POIS.12.02.00-00-060/08</t>
  </si>
  <si>
    <t>XII.2. Inwestycje w infrastrukturę ochrony zdrowia o znaczeniu ponadregionalnym - Opieka nad dzieckiem z niską wagą urodzeniową i wadami wrodzonymi w okresie przedporodowym, porodowym i poporodowym w ICZMP w Łodzi.</t>
  </si>
  <si>
    <t>POIS.12.02.00-00-061/08</t>
  </si>
  <si>
    <t>XII.2. Inwestycje w infrastrukturę ochrony zdrowia o znaczeniu ponadregionalnym - Poprawa efektywności przyjęć oraz dostępności i jakości diagnostyki i terapii chorób płuc ( I etap) w Instytucie Gruźlicy i Chorób Płuc w Warszawie</t>
  </si>
  <si>
    <t>POIS.12.02.00-00-062/08</t>
  </si>
  <si>
    <t>XII.2. Inwestycje w infrastrukturę ochrony zdrowia o znaczeniu ponadregionalnym - Zwiększenie dostępności i jakości diagnostycznych świadczeń zdrowotnych poprzez doposażenie Zakładu Diagnostyki Obrazowej ICZMP w Łodzi.</t>
  </si>
  <si>
    <t>POIS.12.02.00-00-063/08</t>
  </si>
  <si>
    <t>XII.2. Inwestycje w infrastrukturę ochrony zdrowia o znaczeniu ponadregionalnym - Remont Bloku Operacyjnego "A" Instytutu Centrum Zdrowia Matki Polki w Łodzi wraz z zakupem nowoczesnego wyposażenia.</t>
  </si>
  <si>
    <t>POIS.12.02.00-00-064/08</t>
  </si>
  <si>
    <t>XII.2. Inwestycje w infrastrukturę ochrony zdrowia o znaczeniu ponadregionalnym - Poprawa dostępności i jakości leczenia specjalistycznego poprzez stworzenie Centrum Diagnostyki i Leczenia Żylnej Choroby Zakrzepowo Zatorowej w Szpitalu Dzieciątka Jezus</t>
  </si>
  <si>
    <t>POIS.12.02.00-00-065/08</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</si>
  <si>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</si>
  <si>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</si>
  <si>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</si>
  <si>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POIS.12.02.00-00-066/08</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</si>
  <si>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</si>
  <si>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</si>
  <si>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POIS.12.02.00-00-067/08</t>
  </si>
  <si>
    <t>XII.2. Inwestycje w infrastrukturę ochrony zdrowia o znaczeniu ponadregionalnym - Przebudowa pomieszczeń parteru budynku SPSK 1 PUM dla Klinik: Anestezjologii i Intensywnej Terapii oraz Otolaryngologii i Onkologii Laryngologicznej</t>
  </si>
  <si>
    <t>POIS.12.02.00-00-068/08</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</si>
  <si>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</si>
  <si>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</si>
  <si>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</si>
  <si>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</si>
  <si>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POIS.12.02.00-00-069/08</t>
  </si>
  <si>
    <t>XII.2. Inwestycje w infrastrukturę ochrony zdrowia o znaczeniu ponadregionalnym - Poprawa jakości usług medycznych poprzez zakup angiografu wraz z adaptacją pomieszczeń dla Wojskowego Instytutu Medycznego w Warszawie</t>
  </si>
  <si>
    <t>POIS.12.02.00-00-070/08</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</si>
  <si>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</si>
  <si>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</si>
  <si>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</si>
  <si>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</si>
  <si>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</si>
  <si>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POIS.12.02.00-00-071/08</t>
  </si>
  <si>
    <t>XII.2. Inwestycje w infrastrukturę ochrony zdrowia o znaczeniu ponadregionalnym - Zakup urządzeń medycznych dla potrzeb SPCSK w Katowicach w celu poprawy jakości lecznictwa wysokospecjalistycznego OAiIT.</t>
  </si>
  <si>
    <t>POIS.12.02.00-00-072/08</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</si>
  <si>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</si>
  <si>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</si>
  <si>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POIS.12.02.00-00-073/08</t>
  </si>
  <si>
    <t>XII.2. Inwestycje w infrastrukturę ochrony zdrowia o znaczeniu ponadregionalnym - Podniesienie jakości i dostępności świadczeń zdrowotnych poprzez wymianę aparatury medycznej i modernizację klinik Instytutu Reumatologii w Warszawie.</t>
  </si>
  <si>
    <t>POIS.12.02.00-00-076/08</t>
  </si>
  <si>
    <t>XII.2. Inwestycje w infrastrukturę ochrony zdrowia o znaczeniu ponadregionalnym - Podniesienie bezpieczeństwa diagnostyki obrazowej poprzez unowocześnienie aparatury medycznej w Zakładzie Radiologii USK w Białymstoku.</t>
  </si>
  <si>
    <t>POIS.12.02.00-00-077/08</t>
  </si>
  <si>
    <t>XII.2. Inwestycje w infrastrukturę ochrony zdrowia o znaczeniu ponadregionalnym - Zapewnienie standardów opieki medycznej na Bloku Operacyjnym i Oddziale Intensywnej Terapii USK w Białymstoku.</t>
  </si>
  <si>
    <t>Wsparcie baz Lotniczego Pogotowia Ratunkowego (roboty budowlane, doposażenie) - etap 2</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</si>
  <si>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</si>
  <si>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</si>
  <si>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</si>
  <si>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</si>
  <si>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</si>
  <si>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</si>
  <si>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</si>
  <si>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POIS.09.01.00-00-0007/16</t>
  </si>
  <si>
    <t>Wsparcie Szpitalnego Oddziału Ratunkowego ZOZ we Włoszczowie poprzez jego rozbudowę i dostosowanie do obowiązujących przepisów oraz budowę całodobowego lądowiska dla śmigłowców ratunkowych</t>
  </si>
  <si>
    <t>ZESPÓŁ OPIEKI ZDROWOTNEJ WE WŁOSZCZOWIE IM. JANA PAWŁA II</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</si>
  <si>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</si>
  <si>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</si>
  <si>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</si>
  <si>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</si>
  <si>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</si>
  <si>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</si>
  <si>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</si>
  <si>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</si>
  <si>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</si>
  <si>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</si>
  <si>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</si>
  <si>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</si>
  <si>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POIS.09.01.00-00-0013/16</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</si>
  <si>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</si>
  <si>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</si>
  <si>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</si>
  <si>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</si>
  <si>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Poprawa efektywności działania systemu PRM na Mazowszu dzięki wzmocnieniu infrastruktury SOR w Szpitalu Bielańskim w Warszawie.</t>
  </si>
  <si>
    <t>SZPITAL BIELAŃSKI IM.KS. JERZEGO POPIEŁUSZKI SPZOZ W WARSZAWIE</t>
  </si>
  <si>
    <t>SAMODZIELNY PUBLICZNY SZPITAL WOJEWÓDZKI IM. PAPIEŻA JANA PAWŁA II W ZAMOŚCIU</t>
  </si>
  <si>
    <t>SAMODZIELNY PUBLICZNY ZAKŁAD OPIEKI ZDROWOTNEJ W WIELUNIU</t>
  </si>
  <si>
    <t>ŁÓDZKIE</t>
  </si>
  <si>
    <t>POIS.09.01.00-00-0021/16</t>
  </si>
  <si>
    <t>Rozbudowa Szpitalnego Oddziału Ratunkowego w Miejskim Szpitalu Zespolonym w Częstochowie</t>
  </si>
  <si>
    <t>SAMODZIELNY PUBLICZNY ZAKŁAD OPIEKI ZDROWOTNEJ MIEJSKI SZPITAL ZESPOLONY W CZĘSTOCHOWIE</t>
  </si>
  <si>
    <t>ŚLĄSKIE</t>
  </si>
  <si>
    <t>Częstochowa</t>
  </si>
  <si>
    <t>42-200</t>
  </si>
  <si>
    <t>Mirowska 15</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</si>
  <si>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Kosztami kwalifikowalnymi projektu są: a. przygotowanie projektu: 210.478,00 PLN brutto b. roboty budowlane: 3.786.533,59 PLN brutto c. promocja projektu: 2.988,41 PLN brutto W ramach projektu zostały wykazane wydatki niekwalifikowalne w wysokości 2 mln PLN (m.in. zakup sprzętu medycznego). Głównym celem projektu jest poprawa funkcjonowania systemu ratownictwa medycznego i zapewnienie spełnienia warunków ustawy o Państwowym Ratownictwie Medycznym z dnia 8 września 2006 r. poprzez rozbudowę SOR. Produkty i rezultaty projektu: a. liczba wspartych podmiotów leczniczych: 1 b. liczba obiektów dostosowanych do potrzeb osób z niepełnosprawnością: 1 W wyniku realizacji projektu liczba leczonych w podmiocie leczniczym objętym wsparciem wzrośnie w 2018 r. do 27 375 osób/rok. </t>
  </si>
  <si>
    <t>Poprawa jakości świadczonych usług i bezpieczeństwa pacjentów poprzez zakup wyrobów medycznych do Szpitalnego Oddziału Ratunkowego w ZOZ Bolesławiec.</t>
  </si>
  <si>
    <t>ZESPÓŁ OPIEKI ZDROWOTNEJ W BOLESŁAWCU</t>
  </si>
  <si>
    <t>DOLNOŚLĄSKIE</t>
  </si>
  <si>
    <t>ZESPÓŁ ZAKŁADÓW OPIEKI ZDROWOTNEJ W OSTROWIE WIELKOPOLSKIM</t>
  </si>
  <si>
    <t>WIELKOPOLSKIE</t>
  </si>
  <si>
    <t>Bolesława Limanowskiego 20/22</t>
  </si>
  <si>
    <t>POIS.09.01.00-00-0027/16</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</si>
  <si>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</si>
  <si>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</si>
  <si>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</si>
  <si>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</si>
  <si>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</si>
  <si>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Stanisława Staszica 4</t>
  </si>
  <si>
    <t>Przebudowa i rozbudowa SOR, budowa lądowiska wyniesionego.</t>
  </si>
  <si>
    <t>SPECJALISTYCZNE CENTRUM MEDYCZNE SPÓŁKA AKCYJNA W POLANICY-ZDRÓJ</t>
  </si>
  <si>
    <t>POIS.09.01.00-00-0030/16</t>
  </si>
  <si>
    <t>Adaptacja pomieszczeń - wydzielenie strefy zielonej oraz zakup wyposażenia w szpitalnym oddziale ratunkowym w Centralnym Szpitalu Klinicznym MSW w Warszawie w celu poprawy bezpieczeństwa zdrowotnego pacjentów.</t>
  </si>
  <si>
    <t>SZPITAL WOJEWÓDZKI IM. KARDYNAŁA STEFANA WYSZYŃSKIEGO W ŁOMŻY</t>
  </si>
  <si>
    <t>PODLASKIE</t>
  </si>
  <si>
    <t>Budowa i wyposażenie pawilonu szpitalnego oddziału ratunkowego w Ostrowcu Świętokrzyskim oraz utworzenie lądowiska dla helikopterów w celu poprawy funkcjonowania systemu ratownictwa medycznego</t>
  </si>
  <si>
    <t>ZESPÓŁ OPIEKI ZDROWOTNEJ W OSTROWCU ŚWIĘTOKRZYSKIM</t>
  </si>
  <si>
    <t>WOJEWÓDZKI SZPITAL ZESPOLONY W PŁOCKU</t>
  </si>
  <si>
    <t>Poprawa jakości świadczeń opieki zdrowotnej w Szpitalnym Oddziale Ratunkowym Mazowieckiego Szpitala Wojewódzkiego w Siedlcach Sp. z o.o.</t>
  </si>
  <si>
    <t>MAZOWIECKI SZPITAL WOJEWÓDZKI W SIEDLCACH SP. Z O.O.</t>
  </si>
  <si>
    <t>POIS.09.01.00-00-0037/16</t>
  </si>
  <si>
    <t>Międzychód (miasto)</t>
  </si>
  <si>
    <t>SAMODZIELNY PUBLICZNY ZAKŁAD OPIEKI ZDROWOTNEJ W KĘPNIE</t>
  </si>
  <si>
    <t>Modernizacja SOR SP ZOZ w Parczewie w celu zagwarantowania bezpieczeństwa mieszkańców powiatu parczewskiego.</t>
  </si>
  <si>
    <t>SAMODZIELNY PUBLICZNY ZAKŁAD OPIEKI ZDROWOTNEJ W PARCZEWIE</t>
  </si>
  <si>
    <t>SAMODZIELNY PUBLICZNY ZAKŁAD OPIEKI ZDROWOTNEJ MINISTERSTWA SPRAW WEWNĘTRZNYCH I ADMINISTRACJI W LUBLINIE</t>
  </si>
  <si>
    <t>POIS.09.01.00-00-0045/16</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</si>
  <si>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</si>
  <si>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</si>
  <si>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</si>
  <si>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POIS.09.01.00-00-0048/16</t>
  </si>
  <si>
    <t>Budowa lądowiska wyniesionego dla śmigłowców ratowniczych wraz z niezbędną infrastrukturą oraz zakup wyposażenia SOR-u na potrzeby ChCPiO im. dr Edwarda Hankego, przy ul. Władysława Truchana 7 w Chorzowie</t>
  </si>
  <si>
    <t>SAMODZIELNY PUBLICZNY ZAKŁAD OPIEKI ZDROWOTNEJ (SPZOZ) CHORZOWSKIE CENTRUM PEDIATRII I ONKOLOGII IM. DR E. HANKEGO</t>
  </si>
  <si>
    <t>Władysława Truchana 7</t>
  </si>
  <si>
    <t xml:space="preserve">Projekt zakłada: a. budowę lądowiska wyniesionego dla śmigłowców ratunkowych wraz z niezbędna infrastrukturą (koszt całkowity: 4.881.360,24 PLN; wydatki kwalifikowalne: 4.000.000,00 PLN) b. zakup wyposażenia (wydatek kwalifikowalny: 3.210.000,00 PLN) c. wykonanie dokumentacji projektowej (wydatek kwalifikowalny: 68.326,50 PLN) d. działania informacyjno-promocyjne (wydatek kwalifikowalny: 7.000,00 PLN)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3.210.000,00 PLN c. Liczba wybudowanych lotnisk/lądowisk dla śmigłowców: 1 d. Powierzchnia płyty wybudowanego lądowiska: 573,4 m2 e. Wzrost wielkości liczby stanowisk intensywnej terapii w SOR: 1 </t>
  </si>
  <si>
    <t>POIS.09.01.00-00-0049/16</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</si>
  <si>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</si>
  <si>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</si>
  <si>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Lwowska 178a</t>
  </si>
  <si>
    <t xml:space="preserve">Zakres przedmiotowy projektu: 1) Roboty budowlane w obrębie SOR, 2) Przebudowa istniejącego lądowiska śmigłowców ratunkowych, 3) Zakup wyposażenia SOR. </t>
  </si>
  <si>
    <t>POIS.09.01.00-00-0050/16</t>
  </si>
  <si>
    <t>Budowa lądowiska i doposażenie w sprzęt medyczny Szpitalnego Oddziału Ratunkowego Szpitala Mrągowskiego Sp. z o.o. w obszarze działania Powiatu Mrągowskiego.</t>
  </si>
  <si>
    <t>SZPITAL MRĄGOWSKI IM. MICHAŁA KAJKI SP. Z O.O.</t>
  </si>
  <si>
    <t>Wolności 2</t>
  </si>
  <si>
    <t>W ramach projektu realizowane będą następujące zadania: - budowa lądowiska, - zakup wyposażenia dla SOR</t>
  </si>
  <si>
    <t>Poprawa bezpieczeństwa zdrowotnego poprzez budowę lądowiska szpitalnego oddziału ratunkowego szpitala powiatowego w Wołominie.</t>
  </si>
  <si>
    <t>SZPITAL POWIATOWY W WOŁOMINIE SAMODZIELNY ZESPÓŁ PUBLICZNYCH ZAKŁADÓW OPIEKI ZDROWOTNEJ</t>
  </si>
  <si>
    <t>Modernizacja i doposażenie Szpitalnego Oddziału Ratunkowego w Szpitalu Powiatowym im. E. Biernackiego w Mielcu.</t>
  </si>
  <si>
    <t>SZPITAL POWIATOWY IM. E. BIERNACKIEGO W MIELCU</t>
  </si>
  <si>
    <t>POIS.09.01.00-00-0060/16</t>
  </si>
  <si>
    <t>Dostosowanie infrastruktury ratownictwa medycznego SOR w SPZOZ w Kraśniku</t>
  </si>
  <si>
    <t xml:space="preserve"> 13</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</si>
  <si>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</si>
  <si>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SZPITAL WOJEWÓDZKI W POZNANIU</t>
  </si>
  <si>
    <t>Wsparcie Szpitalnego Oddziału Ratunkowego SP ZOZ w Garwolinie poprzez doposażenie w sprzęt medyczny w celu zwiększenia bezpieczeństwa zdrowotnego.</t>
  </si>
  <si>
    <t>SAMODZIELNY PUBLICZNY ZAKŁAD OPIEKI ZDROWOTNEJ W GARWOLINIE</t>
  </si>
  <si>
    <t>POIS.09.01.00-00-0065/16</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</si>
  <si>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</si>
  <si>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</si>
  <si>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</si>
  <si>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</si>
  <si>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</si>
  <si>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</si>
  <si>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POIS.09.01.00-00-0066/16</t>
  </si>
  <si>
    <t>Modernizacja Szpitalnego Oddziału Ratunkowego WS SP ZOZ w Zgorzelcu poprzez wykonanie niezbędnych inwestycji infrastrukturalnych</t>
  </si>
  <si>
    <t>WIELOSPECJALISTYCZNY SZPITAL - SAMODZIELNY PUBLICZNY ZESPÓŁ OPIEKI ZDROWOTNEJ W ZGORZELCU</t>
  </si>
  <si>
    <t>Lubańska 11-12</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</si>
  <si>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(20.000,00 PLN) oraz zarządzanie projektem (120.000,00 PLN).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20000/rok nakłady inwestycyjne na zakup aparatury medycznej: 3.203.557,44 PLN. </t>
  </si>
  <si>
    <t>SZPITAL SPECJALISTYCZNY IM. F. CEYNOWY SP. Z O.O. W WEJHEROWIE</t>
  </si>
  <si>
    <t>POMORSKIE</t>
  </si>
  <si>
    <t>Wzrost jakości oraz skuteczności działań Specjalistycznego Szpitala im. prof. A. Sokołowskiego w Szczecinie-Zdunowie w zakresie ratownictwa medycznego.</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</si>
  <si>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</si>
  <si>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</si>
  <si>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</si>
  <si>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</si>
  <si>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</si>
  <si>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</si>
  <si>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</si>
  <si>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POIS.09.01.00-00-0076/16</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</si>
  <si>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</si>
  <si>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</si>
  <si>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</si>
  <si>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</si>
  <si>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</si>
  <si>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</si>
  <si>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POIS.09.01.00-00-0079/16</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</si>
  <si>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</si>
  <si>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</si>
  <si>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</si>
  <si>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</si>
  <si>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</si>
  <si>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</si>
  <si>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</si>
  <si>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</si>
  <si>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</si>
  <si>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</si>
  <si>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</si>
  <si>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</si>
  <si>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</si>
  <si>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</si>
  <si>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</si>
  <si>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POIS.09.01.00-00-0099/16</t>
  </si>
  <si>
    <t>Rozbudowa Infrastruktury Ratownictwa Medycznego Centrum Medycznego HCP w Poznaniu poprzez budowę budynku z lądowiskiem na dachu dla helikopterów LPR oraz modernizację SOR</t>
  </si>
  <si>
    <t>CENTRUM MEDYCZNE HCP SP. Z O.O.</t>
  </si>
  <si>
    <t>61-485</t>
  </si>
  <si>
    <t>28 Czerwca 1956 r. 194</t>
  </si>
  <si>
    <t>Projekt przewiduje modernizację SOR obejmującą m.in. doposażenie w aparaturę medyczną roboty budowlane w obrębie oddziału oraz budowę lądowiska dla śmigłowców LPR</t>
  </si>
  <si>
    <t>Rozwój zaplecza medycyny ratunkowej w Szpitalu Specjalistycznym im.Ludwika Rydygiera w Krakowie poprzez doposażenie Szpitalnego Oddziału Ratunkowego</t>
  </si>
  <si>
    <t>SZPITAL SPECJALISTYCZNY IM. LUDWIKA RYDYGIERA W KRAKOWIE</t>
  </si>
  <si>
    <t>POIS.09.01.00-00-0101/16</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</si>
  <si>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</si>
  <si>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</si>
  <si>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</si>
  <si>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</si>
  <si>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</si>
  <si>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</si>
  <si>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NOWY SZPITAL SP. Z O.O.</t>
  </si>
  <si>
    <t>Mazowiecka 13B/6</t>
  </si>
  <si>
    <t>POIS.09.01.00-00-0103/16</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</si>
  <si>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</si>
  <si>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</si>
  <si>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</si>
  <si>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</si>
  <si>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</si>
  <si>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</si>
  <si>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POIS.09.01.00-00-0104/16</t>
  </si>
  <si>
    <t>Doposażenie Centrum Urazowego w Gdańsku w aparaturę medyczną</t>
  </si>
  <si>
    <t>UNIWERSYTECKIE CENTRUM KLINICZNE</t>
  </si>
  <si>
    <t>Dębinki 7</t>
  </si>
  <si>
    <t>Zakres inwestycji obejmuje zakup sprzętu w postaci: tromboelastromet 1 szt., kardiomonitor – 2 szt., system schładzania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t>
  </si>
  <si>
    <t>POIS.09.01.00-00-0105/16</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</si>
  <si>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</si>
  <si>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</si>
  <si>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</si>
  <si>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W ramach projektu zrealizowane zostaną następujące zadania: 1. przygotowanie studium wykonalności 2. zakup angiografu informacja i promocja</t>
  </si>
  <si>
    <t>POIS.09.01.00-00-0106/16</t>
  </si>
  <si>
    <t xml:space="preserve">Modernizacja i doposażenie Centrum Urazowego funkcjonującego w strukturach SPSK NR 4 w Lublinie w celu zwiększenia dostępności i skuteczności udzielania świadczeń ratowniczych </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</si>
  <si>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</si>
  <si>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</si>
  <si>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</si>
  <si>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POIS.09.01.00-00-0108/16</t>
  </si>
  <si>
    <t>Doposażenie Centrum Urazowego Uniwersyteckiego Szpitala Klinicznego w Białymstoku</t>
  </si>
  <si>
    <t>UNIWERSYTECKI SZPITAL KLINICZNY W BIAŁYMSTOKU</t>
  </si>
  <si>
    <t xml:space="preserve"> 24A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</si>
  <si>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</si>
  <si>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POIS.09.01.00-00-0110/16</t>
  </si>
  <si>
    <t>Zakup i wdrożenie technologii NVG oraz modernizacja śmigłowców EC 135 z wersji P2+ do wersji P3</t>
  </si>
  <si>
    <t>SAMODZIELNY PUBLICZNY ZAKŁAD OPIEKI ZDROWOTNEJ LOTNICZE POGOTOWIE RATUNKOWE</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</si>
  <si>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</si>
  <si>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</si>
  <si>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POIS.09.02.00-00-0001/16</t>
  </si>
  <si>
    <t>Poprawa jakości i efektywności diagnostyki onkologicznej poprzez budowę ośrodka diagnostyczno-terapeutycznego przy Centrum Onkologii w Gliwicach</t>
  </si>
  <si>
    <t>CENTRUM ONKOLOGII - INSTYTUT IM. MARII SKŁODOWSKIEJ-CURIE ODDZIAŁ W GLIWICACH</t>
  </si>
  <si>
    <t>Wybrzeże Armii Krajowej 15</t>
  </si>
  <si>
    <t>- budowa ośrodka diagnostyczno-terapeutycznego przy Centrum Onkologii w Gliwicach (rozbudowane zostaną Zakład Radiologii i Diagnostyki Obrazowej oraz Zakład Patologii Nowotworów) - zakup wyposażenia</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</si>
  <si>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</si>
  <si>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</si>
  <si>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</si>
  <si>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</si>
  <si>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</si>
  <si>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</si>
  <si>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</si>
  <si>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</si>
  <si>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</si>
  <si>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</si>
  <si>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</si>
  <si>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</si>
  <si>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t>
  </si>
  <si>
    <t>POZOSTAŁE KRYTERIA PROPONOWANE PRZEZ IZ/IP</t>
  </si>
  <si>
    <t>Uwagi</t>
  </si>
  <si>
    <t>Wniosek złożony w terminie</t>
  </si>
  <si>
    <t>horyzontalne formalne
(kryterium nr 1) - kryterium dostępu</t>
  </si>
  <si>
    <t>Datę złożenia wniosku dla projektów wybieranych w trybie pozakonkursowym określa IP/IW indywidualnie dla każdego projektu w wezwaniu do złożenia wniosku o dofinansowanie (o którym mowa w art. 48 ust 1 ustawy wdrożeniowej).</t>
  </si>
  <si>
    <t>Wniosek sporządzono na obowiązującym formularzu.</t>
  </si>
  <si>
    <t>horyzontalne formalne
(kryterium nr 2) - kryterium dostępu</t>
  </si>
  <si>
    <t>Formularz wniosku dostępny jest na stronach internetowych instytucji organizujących nabór wniosków, do których odwołanie zawiera się w ogłoszeniu o naborze projektów lub w wezwaniu do złożenia wniosku o dofinansowanie. Formularz dotyczący projektów pomocy technicznej dystrybuowany będzie indywidualnie do potencjalnych beneficjentów (wnioskodawców).</t>
  </si>
  <si>
    <t>Wniosek wypełniony jest w języku polskim.</t>
  </si>
  <si>
    <t>horyzontalne formalne
(kryterium nr 3) - kryterium dostępu</t>
  </si>
  <si>
    <t>Informacje w treści wniosku spełniają wymogi ustawy z dnia 7 października 1999 r. o języku polskim.
Tytuł i opis projektu w jasny i nie budzący wątpliwości sposób powinien obrazować faktyczne zadanie lub realizację pewnego etapu większego przedsięwzięcia, które zostanie w określonych ramach zrealizowane.</t>
  </si>
  <si>
    <t>Zgodność z realizacją zasady n+3</t>
  </si>
  <si>
    <t>horyzontalne formalne
(kryterium nr 4) - kryterium dostępu</t>
  </si>
  <si>
    <t>W ramach kryterium ocenie podlega czy harmonogram realizacji projektu nie narusza zasady n+3 w zakresie kwalifikowalności wydatków.</t>
  </si>
  <si>
    <t>Kompletność dokumentacji aplikacyjnej: wniosku i załączników.</t>
  </si>
  <si>
    <t>horyzontalne formalne
(kryterium nr 5) - kryterium dostępu</t>
  </si>
  <si>
    <t>Rodzaj załączników do wniosku o dofinansowanie i zakres informacji wymaganych w dokumentacji
aplikacyjnej dla projektów wybieranych:
• w trybie konkursowym zawarty jest w ogłoszeniu o konkursie.
• w trybie pozakonkursowym określa instytucja przyjmująca wniosek.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
Załączniki do wniosku są ważne i zgodne z odpowiednimi polskimi oraz unijnymi przepisami, szczególnie jeśli chodzi o przepisy o ochronie środowiska, przepisy ustawy z dnia 27 marca 2003 r. o planowaniu i zagospodarowaniu przestrzennym, ustawy z 7 lipca 1994 r. Prawo budowlane.</t>
  </si>
  <si>
    <t>Zgodność z Programem Operacyjnym Infrastruktura i Środowisko, „Szczegółowym opisem osi priorytetowych POIiŚ” oraz regulaminem konkursu (w przypadku projektów wybieranych w trybie konkursowym).</t>
  </si>
  <si>
    <t>horyzontalne formalne
(kryterium nr 6) - kryterium dostępu</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</si>
  <si>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t>
  </si>
  <si>
    <t>Wnioskodawca nie podlega wykluczeniu z ubiegania się o dofinansowanie.</t>
  </si>
  <si>
    <t>horyzontalne formalne
(kryterium nr 7) - kryterium dostępu</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</si>
  <si>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t>
  </si>
  <si>
    <t>Wnioskodawca nie jest przedsiębiorstwem w trudnej sytuacji w rozumieniu unijnych przepisów dotyczących pomocy państwa (jeśli dotyczy)</t>
  </si>
  <si>
    <t>horyzontalne formalne
(kryterium nr 8) - kryterium dostępu</t>
  </si>
  <si>
    <t>Czy wnioskodawca nie jest przedsiębiorstwem w trudnej sytuacji w rozumieniu Komunikatu Komisji Wytyczne dotyczące pomocy państwa na ratowanie i restrukturyzację przedsiębiorstw niefinansowych znajdujących się w trudnej sytuacji (Dz. Urz. UE 2014 C 249/01)?</t>
  </si>
  <si>
    <t>Projekt nie został zakończony przed złożeniem dokumentacji aplikacyjnej</t>
  </si>
  <si>
    <t>horyzontalne formalne
(kryterium nr 9) - kryterium dostępu</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</si>
  <si>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t>
  </si>
  <si>
    <t>Projekt nie został usunięty wcześniej z wykazu projektów zidentyfikowanych, stanowiących zał. nr 5 do SZOOP</t>
  </si>
  <si>
    <t>horyzontalne formalne
(kryterium nr 10) - kryterium dostępu</t>
  </si>
  <si>
    <t>Zgodnie z wytycznymi horyzontalnymi w zakresie system wyboru projektów, w przypadku projektów w trybie pozakonkursowym, nie ma możliwości wyboru do dofinansowania w trybie pozakonkursowym projektu, który został usunięty wcześniej z wykazu projektów zidentyfikowanych.</t>
  </si>
  <si>
    <t>Brak podwójnego finansowania</t>
  </si>
  <si>
    <t>horyzontalne formalne
(kryterium nr 11) - kryterium dostępu</t>
  </si>
  <si>
    <t>W ramach tego kryterium weryfikowane będzie, czy beneficjent przedłożył jako załącznik do wniosku o dofinansowanie oświadczenie o braku podwójnego finansowania, wynikające z „Wytycznych w zakresie kwalifikowalności wydatków w ramach Europejskiego Funduszu Rozwoju Regionalnego, Europejskiego Funduszu Społecznego oraz Funduszu Spójności na lata 2014-2020”.</t>
  </si>
  <si>
    <t>horyzontalne merytoryczne II stopnia
(kryterium nr 1) - kryterium dostępu</t>
  </si>
  <si>
    <t>Zakres wymaganych załączników projektów konkursowych zawarty jest w ogłoszeniu o konkursie. W przypadku projektów wybieranych w trybie pozakonkursowym zestawienie wymaganych dokumentów określa instytucja przyjmująca wniosek. W ramach kryterium oceniana będzie również zgodność zapisów wniosku z wymogami instrukcji do wypełnienia formularza wniosku o dofinansowanie.
Aktualna instrukcja do wypełnienia wniosku jest dostępna wraz z regulaminem konkursu bądź wskazana przez właściwą instytucje (dla projektów wybieranych w trybie pozakonkursowym).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t>
  </si>
  <si>
    <t>Spójność informacji zawartych we wniosku, załącznikach do wniosku.</t>
  </si>
  <si>
    <t>horyzontalne merytoryczne II stopnia
(kryterium nr 1.1.) - kryterium dostępu</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</si>
  <si>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</si>
  <si>
    <t>Poprawność analizy finansowej i ekonomicznej</t>
  </si>
  <si>
    <t>horyzontalne merytoryczne II stopnia
(kryterium nr 2) - kryterium dostępu</t>
  </si>
  <si>
    <t>Sprawdzana jest zgodność z Wytycznymi w zakresie zagadnień związanych z przygotowaniemprojektów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t>
  </si>
  <si>
    <t>Poprawność identyfikacji i przypisania wydatków projektu z punktu widzenia ich kwalifikowalności</t>
  </si>
  <si>
    <t>horyzontalne merytoryczne II stopnia
(kryterium nr 3) - kryterium dostępu</t>
  </si>
  <si>
    <t>Sprawdzana jest potencjalna kwalifikowalność wydatków planowanych do poniesienia na podstawie informacji zawartych we wniosku o dofinansowanie, czyli poprawność przypisania wydatków do wydatków kwalifikowalnych zgodnie z zasadami zawartymi w „Wytycznych w zakresie kwalifikowania wydatków …”. Ponadto weryfikowany jest sposób opisu wydatków kwalifikowalnych pod kątem uzasadnienia włączenia do wydatków kwalifikowalnych tych wydatków, dla których, zgodnie z Wytycznymi6, warunkiem koniecznym dla ich uznania za kwalifikowalne jest ich wskazanie we wniosku o dofinansowanie i w umowie o dofinansowanie.</t>
  </si>
  <si>
    <t>Gotowość techniczna projektu do realizacji na poziomie wymaganym dla danego priorytetu/działania POIiŚ</t>
  </si>
  <si>
    <t>horyzontalne merytoryczne II stopnia
(kryterium nr 4) - kryterium dostępu</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</si>
  <si>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wniosekpośrednicząca.</t>
  </si>
  <si>
    <t>Gotowość organizacyjno-instytucjonalna projektu w obszarze zawierania umów.</t>
  </si>
  <si>
    <t>horyzontalne merytoryczne II stopnia
(kryterium nr 5) - kryterium dostępu</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</si>
  <si>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kwalifikowania wydatków w ramach POIiŚ 2014-2020”7.
Kryterium spełnione jest w przypadku, gdy potencjalny beneficjent (wnioskodawca) przedstawi procedury (własne i podmiotów, o których mowa w zdaniu pierwszym) wymagane zgodnie z kryterium, które są zgodne z zasadami obowiązującymi w POIiŚ.</t>
  </si>
  <si>
    <t>Wykonalność finansowa projektu</t>
  </si>
  <si>
    <t>horyzontalne merytoryczne II stopnia
(kryterium nr 6) - kryterium dostępu</t>
  </si>
  <si>
    <t>Sytuacja finansowa potencjalnego beneficjenta/operatora (wnioskodawcy) nie zagraża realizacji i utrzymaniu rezultatów projektu, potwierdzone, wiarygodne źródła współfinansowania projektu co najmniej w okresie trwałości projektu.</t>
  </si>
  <si>
    <t>Pomoc publiczna</t>
  </si>
  <si>
    <t>horyzontalne merytoryczne II stopnia
(kryterium nr 7) - kryterium dostępu</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</si>
  <si>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t>
  </si>
  <si>
    <t>Zgodność projektu z wymaganiami prawa dotyczącego ochrony środowiska.</t>
  </si>
  <si>
    <t>horyzontalne merytoryczne II stopnia
(kryterium nr 8) - kryterium dostępu</t>
  </si>
  <si>
    <t>Trwałość projektu</t>
  </si>
  <si>
    <t>horyzontalne merytoryczne II stopnia
(kryterium nr 9) - kryterium dostępu</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</si>
  <si>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t>
  </si>
  <si>
    <t>Zasada zrównoważonego rozwoju</t>
  </si>
  <si>
    <t>horyzontalne merytoryczne II stopnia
(kryterium nr 11) - kryterium dostępu</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</si>
  <si>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t>
  </si>
  <si>
    <t>Zdolność do adaptacji do zmian klimatu i reagowania na ryzyko powodziowe (jeśli dotyczy)</t>
  </si>
  <si>
    <t>horyzontalne merytoryczne II stopnia
(kryterium nr 12) - kryterium dostępu</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</si>
  <si>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t>
  </si>
  <si>
    <t>Klauzula delokalizacyjna (jeśli dotyczy)</t>
  </si>
  <si>
    <t>horyzontalne merytoryczne II stopnia
(kryterium nr 13) - kryterium dostępu</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</si>
  <si>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</si>
  <si>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</si>
  <si>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</si>
  <si>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 xml:space="preserve">Kryteria premiują projekty realizowane przez podmioty posiadające wysoką efektywność finansową. </t>
  </si>
  <si>
    <t>Wskaźnik rentowności
netto</t>
  </si>
  <si>
    <t>W ramach kryterium badaniu będzie podlegał wskaźnik rentowności netto.</t>
  </si>
  <si>
    <t>Wskaźnik płynności</t>
  </si>
  <si>
    <t>W ramach kryterium badaniu będzie podlegał wskaźnik płynności.</t>
  </si>
  <si>
    <t>Wskaźnik zadłużenia
wymagalnego</t>
  </si>
  <si>
    <t>W ramach kryterium badaniu będzie podlegał wskaźnik zadłużenia wymagalnego.</t>
  </si>
  <si>
    <t>Wskaźnik zadłużenia
ogólnego</t>
  </si>
  <si>
    <t>W ramach kryterium badaniu będzie podlegał wskaźnik zadłużenia ogólnego.</t>
  </si>
  <si>
    <t>Efektywność energetyczna</t>
  </si>
  <si>
    <t>Uwzględnienie w projekcie rozwiązań przyczyniających się do poprawy efektywności energetycznej, w szczególności do obniżenia zużycia energii lub efektywniejszego jej wykorzystywania/zmniejszenia energochłonności obiektu.</t>
  </si>
  <si>
    <t>W ramach kryterium badaniu będzie podlegała ekonomiczna stopa zwrotu(ERR) wyrażona w % w 10-cio letnim okresie referencyjnym analizy.</t>
  </si>
  <si>
    <t>Ponadregionalność projektu</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</si>
  <si>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t>
  </si>
  <si>
    <t>Zgodność projektu ze Strategią Unii Europejskiej dla regionu Morza Bałtyckiego (SUE RMB)</t>
  </si>
  <si>
    <t>Sprawdzane jest, w jakim stopniu  projekt jest zgodny lub komplementarny z celami Strategii Unii Europejskiej dla regionu Morza Bałtyckiego.</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</si>
  <si>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</si>
  <si>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</si>
  <si>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</si>
  <si>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Posiadanie przez podmiot leczniczy informatycznych systemów szpitalnych.</t>
  </si>
  <si>
    <t>Kryteria premiują projekty zakładające działania, rozwiązania lub produkty innowacyjne.</t>
  </si>
  <si>
    <t>2017.06</t>
  </si>
  <si>
    <t>Do dofinansowania może być przyjęty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 Projekt posiada OCI, którą załącza się:
• w przypadku projektu pozakonkursowego – do fiszki projektu przedkładanej do zatwierdzenia przez Komitet Sterujący oraz wniosku o dofinansowanie,
• w przypadku konkursu – do wniosku o dofinansowanie.
/Zgodnie z pkt I.4 projekt jest zgodny z właściwą mapą potrzeb zdrowotnych. Zgodność z właściwą mapą potrzeb zdrowotnych oceniana jest przez Komisję Oceny Projektów na podstawie uzasadnienia wnioskodawcy zawartego we wniosku o dofinansowanie oraz OCI.</t>
  </si>
  <si>
    <t>Zgodność z właściwą mapą potrzeb zdrowotnych potwierdzona  posiadaniem pozytywnej opinii o celowości inwestycji</t>
  </si>
  <si>
    <t xml:space="preserve">Inwestycja posiada pozytywną opinię o celowości inwestycji (dalej: OCI), o której mowa w ustawie o świadczeniach opieki zdrowotnej finansowanych ze środków publicznych.
</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</si>
  <si>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</si>
  <si>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Adekwatność działań do potrzeb</t>
  </si>
  <si>
    <t>formalne dla działania 9.2
(kryterium nr 15) - kryterium dostępu</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</si>
  <si>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(chyba,że spełniony jest warunek, o którym mowa w tirecie pierwszym) – dotyczy szpitali.</t>
  </si>
  <si>
    <t xml:space="preserve">Projekty nie zakładają zwiększenia liczby łóżek szpitalnych – chyba, że: 
a) taka potrzeba wynika z danych zawartych we właściwych mapach lub danych źródłowych do ww. map dostępnych na platformie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ppkt a).
</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</si>
  <si>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</si>
  <si>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formalne dla działania 9.2
(kryterium nr 16) - kryterium dostępu</t>
  </si>
  <si>
    <t>Wnioskodawca dysponuje lub najpóźniej w dniu zakończenia okresu kwalifikowalności wydatków określonego w umowie o dofinansowanie projektu będzie dysponował kadrą medyczną odpowiednio wykwalifikowaną do obsługi wyrobów medycznych objętych projektem.</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</si>
  <si>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</si>
  <si>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formalne dla działania 9.2
(kryterium nr 17) - kryterium dostępu</t>
  </si>
  <si>
    <t xml:space="preserve">Wnioskodawca dysponuje lub najpóźniej w dniu zakończenia okresu kwalifikowalności wydatków określonego w umowie o dofinansowanie projektu będzie dysponował infrastrukturą techniczną niezbędną do instalacji i użytkowania sprzętu i aparatury medycznej objętej projektem. </t>
  </si>
  <si>
    <r>
      <t>Pozytywna rekomendacja Komitetu Sterującego ds. koordynacji interwencji EFSI w sektorze zdrowia</t>
    </r>
    <r>
      <rPr>
        <sz val="7"/>
        <color theme="1"/>
        <rFont val="Calibri"/>
        <family val="2"/>
        <charset val="238"/>
        <scheme val="minor"/>
      </rPr>
      <t xml:space="preserve"> 4 
4Dotyczy tylko projektów wybieranych do dofinansowania w trybie pozakonkursowym oraz projektów dotyczących utworzenia nowego ośrodka kardiochirurgicznego dla dzieci niezależnie od trybu wyboru projektu do realizacji.</t>
    </r>
  </si>
  <si>
    <t>formalne dla działania 9.2
(kryterium nr 12) - kryterium dostępu</t>
  </si>
  <si>
    <t>Projekt uzyskał pozytywną rekomendację Komitetu Sterującego ds. koordynacji interwencji EFSI w sektorze zdrowia wyrażoną we właściwej uchwale (dotyczy tylko projektów wybieranych do dofinansowania w trybie pozakonkursowym oraz projektów dotyczących utworzenia nowego ośrodka kardiochirurgicznego dla dzieci niezależnie od trybu wyboru projektu do realizacji).</t>
  </si>
  <si>
    <t>Efektywność kosztowa projektu (racjonalność i efektywność wydatków projektu)</t>
  </si>
  <si>
    <t>Zakres wsparcia</t>
  </si>
  <si>
    <t>formalne dla działania 9.2
(kryterium nr 18) - kryterium dostępu</t>
  </si>
  <si>
    <t>Projekt nie wspiera dużych instytucji udzielających świadczeń opiekuńczych i pielęgnacyjnych zdefiniowanych w polskim prawie, dostarczających usług opieki dedykowanych dla osób niepełnosprawnych, dzieci, osób starszych i niepełnosprawnych umysłowo.</t>
  </si>
  <si>
    <r>
      <t xml:space="preserve">Posiadanie przez podmiot leczniczy akredytacji wydanej na podstawie ustawy z dnia 6 listopada 2008 r. o akredytacji w ochronie zdrowia(dalej: akredytacji) lub jest w okresie przygotowawczym do przeprowadzenia wizyty akredytacyjnej </t>
    </r>
    <r>
      <rPr>
        <i/>
        <sz val="7"/>
        <color theme="1"/>
        <rFont val="Calibri"/>
        <family val="2"/>
        <charset val="238"/>
        <scheme val="minor"/>
      </rPr>
      <t>17</t>
    </r>
    <r>
      <rPr>
        <i/>
        <sz val="10"/>
        <color theme="1"/>
        <rFont val="Calibri"/>
        <family val="2"/>
        <charset val="238"/>
        <scheme val="minor"/>
      </rPr>
      <t xml:space="preserve">  lub posiada certyfikat normy EN 15224 – Usługi Ochrony Zdrowia – System Zarządzania Jakością.  
</t>
    </r>
    <r>
      <rPr>
        <i/>
        <sz val="7"/>
        <color theme="1"/>
        <rFont val="Calibri"/>
        <family val="2"/>
        <charset val="238"/>
        <scheme val="minor"/>
      </rPr>
      <t>17 Okres przygotowawczy rozpoczyna się od daty podpisania umowy w zakresie przeprowadzenia przeglądu akredytacyjnego przez podmiot leczniczy.</t>
    </r>
  </si>
  <si>
    <t>Program restrukturyzacji</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</si>
  <si>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</si>
  <si>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Współpraca z innymi podmiotami leczniczymi</t>
  </si>
  <si>
    <t>Podmiot leczniczy realizuje działania konsolidacyjne lub inne formy współpracy z podmiotami leczniczymi tj.  realizacja świadczeń opieki zdrowotnej w oparciu o umowę podwykonawstwa, w ramach której wnioskodawca jest zleceniobiorcą, w celu wzmocnienia efektywności finansowej podmiotów leczniczych oraz ograniczenia kosztów systemu.</t>
  </si>
  <si>
    <r>
      <t xml:space="preserve">Podmiot leczniczy udziela świadczeń opieki zdrowotnej w ramach modelu opieki koordynowanej </t>
    </r>
    <r>
      <rPr>
        <i/>
        <sz val="7"/>
        <color theme="1"/>
        <rFont val="Calibri"/>
        <family val="2"/>
        <charset val="238"/>
        <scheme val="minor"/>
      </rPr>
      <t>19.
19 Rozumianej zgodnie z definicją opieki koordynowanej zawartej w Podrozdziale 6.3.2.3 Krajowych ram strategicznych. Policy paper dla ochrony zdrowia na lata 2014-2020 (str. 191).</t>
    </r>
  </si>
  <si>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</si>
  <si>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r>
      <t>Badania kliniczne niekomercyjne</t>
    </r>
    <r>
      <rPr>
        <sz val="7"/>
        <color theme="1"/>
        <rFont val="Calibri"/>
        <family val="2"/>
        <charset val="238"/>
        <scheme val="minor"/>
      </rPr>
      <t xml:space="preserve"> 20      
20 Badania kliniczne niekomercyjne w rozumieniu art. 37ia ustawy z dnia 6 września 2001 r. Prawo farmaceutyczne (Dz. U. z 2008 r., nr 45, poz. 271 z późn. zm).</t>
    </r>
  </si>
  <si>
    <t xml:space="preserve">Realizowanie przez podmiot leczniczy badań klinicznych niekomercyjnych.                                                                                                                        </t>
  </si>
  <si>
    <r>
      <t xml:space="preserve">Efektywność w wymiarze technicznym </t>
    </r>
    <r>
      <rPr>
        <sz val="7"/>
        <color theme="1"/>
        <rFont val="Calibri"/>
        <family val="2"/>
        <charset val="238"/>
        <scheme val="minor"/>
      </rPr>
      <t>21
21 Dane wyłącznie w odniesieniu do komórek organizacyjnych podmiotu leczniczego powiązanych z  projektem.</t>
    </r>
  </si>
  <si>
    <t>Poziom wykorzystania (obłożenie) łóżek w oddziałach lub innych jednostkach organizacyjnych objętych zakresem projektu (dane za rok poprzedzający rok złożenia wniosku o dofinansowanie)</t>
  </si>
  <si>
    <t>Kryteria premiują projekty zakładające rozwiązania przyczyniające się do poprawy efektywności energetycznej, w szczególności do obniżenia zużycia energii lub efektywniejszego jej wykorzystywania lub zmniejszenia energochłonności obiektu.</t>
  </si>
  <si>
    <t>Zakres inwestycji objętej projektem</t>
  </si>
  <si>
    <t xml:space="preserve"> Kryteria dotyczące oddziałów o charakterze zachowawczym premiują projekty dotyczące oddziałów, w których udział przyjęć w trybie nagłym we wszystkich przyjęciach wynosi powyżej 30% (Sugeruje się zróżnicowanie liczby punktów w zależności od wartości ww. udziału).</t>
  </si>
  <si>
    <t>Skrócenie średniego czasu hospitalizacji</t>
  </si>
  <si>
    <r>
      <t xml:space="preserve">Wpływ realizacji projektu na skrócenie średniego czasu hospitalizacji  </t>
    </r>
    <r>
      <rPr>
        <i/>
        <sz val="7"/>
        <color theme="1"/>
        <rFont val="Calibri"/>
        <family val="2"/>
        <charset val="238"/>
        <scheme val="minor"/>
      </rPr>
      <t xml:space="preserve">34 </t>
    </r>
    <r>
      <rPr>
        <i/>
        <sz val="10"/>
        <color theme="1"/>
        <rFont val="Calibri"/>
        <family val="2"/>
        <charset val="238"/>
        <scheme val="minor"/>
      </rPr>
      <t xml:space="preserve">na oddziałach lub innych jednostkach organizacyjnych szpitala objętych zakresem projektu w drugim roku po zakończeniu realizacji projektu w stosunku do roku bazowego (rok poprzedzający rok złożenia wniosku o dofinansowanie).
</t>
    </r>
    <r>
      <rPr>
        <i/>
        <sz val="7"/>
        <color theme="1"/>
        <rFont val="Calibri"/>
        <family val="2"/>
        <charset val="238"/>
        <scheme val="minor"/>
      </rPr>
      <t>34 Średni czas hospitalizacji jest ilorazem sumy liczby dni hospitalizacji wszystkich pacjentów w danym roku kalendarzowym na oddziałach lub innych jednostkach organizacyjnych szpitala objętych zakresem projektu i liczby pacjentów tych oddziałów  lub innych jednostek organizacyjnych szpitala objętych zakresem projektu w danym roku kalendarzowym.</t>
    </r>
  </si>
  <si>
    <t>Kryteria premiują projekty zakładające działania przyczyniające się do spadku ryzyka wystąpienia zakażeń szpitalnych na oddziałach lub innych jednostkach organizacyjnych szpitala objętych zakresem projektu – dotyczy szpitali.</t>
  </si>
  <si>
    <t>Zakażenia szpitalne</t>
  </si>
  <si>
    <t>Wpływ realizacji projektu na spadek ryzyka wystąpienia zakażeń szpitalnych na oddziałach lub innych jednostkach organizacyjnych szpitala objętych zakresem projektu w stosunku do roku bazowego (rok poprzedzający rok złożenia wniosku o dofinansowanie).</t>
  </si>
  <si>
    <t>Kryteria premiują projekty zakładające, jako element projektu, działania z zakresu telemedycyny, w szczególności w zakresie współpracy szpitala lub AOS z POZ (dotyczy Programu Operacyjnego Infrastruktura i Środowisko oraz tych Regionalnych Programów Operacyjnych, gdzie ww. projekty nie mogą być realizowane w ramach CT2).</t>
  </si>
  <si>
    <t>Wykorzystywanie rozwiązań z zakresu telemedycyny</t>
  </si>
  <si>
    <t>Wnioskodawca udziela lub będzie udzielał najpóźniej po zrealizowaniu projektu świadczeń zdrowotnych przy użyciu narzędzi telemedycznych  w ramach oddziałów lub jednostek organizacyjnych szpitala objętych zakresem projektu w celu poprawy jakości i trafności wdrażanych metod leczenia.</t>
  </si>
  <si>
    <t xml:space="preserve">Efektywność ekonomiczna </t>
  </si>
  <si>
    <t>formalne dla działania 9.2
(kryterium nr 13) - kryterium dostępu</t>
  </si>
  <si>
    <t>formalne dla działania 9.2
(kryterium nr 14.1-14.2) - kryterium dostępu</t>
  </si>
  <si>
    <t>formalne dla działania 9.2
(kryterium nr 19) - kryterium dostępu</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</si>
  <si>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</si>
  <si>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t>15 - Wsparcie ponadregionalnych podmiotów leczniczych udzielających świadczeń zdrowotnych stacjonarnych i całodobowych w zakresie ginekologii, położnictwa, neonatologii, pediatrii oraz innych oddziałów zajmujących się leczeniem dzieci (roboty budowlane, doposażenie)</t>
  </si>
  <si>
    <t>Utworzenie sieci referencyjnych ośrodków leczenia niepłodności, zgłoszenie wytypowanych projektów.</t>
  </si>
  <si>
    <t>12 - Wsparcie ponadregionalnych podmiotów leczniczych udzielających świadczeń zdrowotnych stacjonarnych i całodobowych na rzecz osób dorosłych, dedykowanych chorobom, które są istotną przyczyną dezaktywizacji zawodowej (roboty budowlane, doposażenie)</t>
  </si>
  <si>
    <t>mapa/mapy potrzeb zdrowotnych właściwa/e dla zakresu chorób psychicznych</t>
  </si>
  <si>
    <t>mapa/mapy potrzeb zdrowotnych właściwa/e w zakresie ginekologii, położnictwa, neonatologii, pediatrii oraz innych oddziałów zajmujących się leczeniem dzieci</t>
  </si>
  <si>
    <t xml:space="preserve">Wydatki są racjonalne, tzn. oparte na wiarygodnych źródłach, tj.
- w zakresie robót budowlanych – kosztorys inwestorski oparty o aktualny cennik dostępny na rynku dotyczący cen w budownictwie
-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t>
  </si>
  <si>
    <r>
      <t xml:space="preserve">Kadra medyczna do obsługi wyrobów medycznych*            * </t>
    </r>
    <r>
      <rPr>
        <sz val="8"/>
        <color theme="1"/>
        <rFont val="Calibri"/>
        <family val="2"/>
        <charset val="238"/>
        <scheme val="minor"/>
      </rPr>
      <t>Dotyczy projektów zakładających zakup aparatury medycznej w zakresie rzeczowym projektu. Spełnienie tego warunku będzie elementem kontroli w czasie realizacji projektu oraz po zakończeniu jego realizacji w ramach tzw. kontroli trwałości.</t>
    </r>
  </si>
  <si>
    <r>
      <t xml:space="preserve">Infrastruktura techniczna na potrzeby aparatury medycznej*                                       </t>
    </r>
    <r>
      <rPr>
        <sz val="8"/>
        <color theme="1"/>
        <rFont val="Calibri"/>
        <family val="2"/>
        <charset val="238"/>
        <scheme val="minor"/>
      </rPr>
      <t>* Dotyczy projektów zakładających zakup aparatury medycznej w zakresie rzeczowym projektu. Spełnienie tego warunku będzie elementem kontroli w czasie realizacji projektu oraz po zakończeniu jego realizacji w ramach tzw. kontroli trwałośc</t>
    </r>
    <r>
      <rPr>
        <sz val="10"/>
        <color theme="1"/>
        <rFont val="Calibri"/>
        <family val="2"/>
        <charset val="238"/>
        <scheme val="minor"/>
      </rPr>
      <t>i.</t>
    </r>
  </si>
  <si>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2013 r. poz. 1235 z późn.zm);
• ustawą z dnia 27 kwietnia 2001 r. Prawo ochrony środowiska (t.j. Dz.U. z 2013 r. poz. 1232 z poźn.zm);
• ustawą z dnia 16 kwietnia 2004 r. o ochronie przyrody (t.j. Dz.U. z 2013 r. poz. 627 z późn.zm);
• ustawą z dnia 18 lipca 2001 r. Prawo wodne (t.j. Dz.U. z 2012 r. poz. 145 z późn.zm).
Weryfikacji podlega pełna dokumentacja, zgodnie z regulaminem konkursu lub wezwaniem do złożenia wniosku o dofinansowanie dla projektu pozakonkursowego.</t>
  </si>
  <si>
    <t>Narzędzie 12</t>
  </si>
  <si>
    <t>Przebudowa istniejących Klinik Psychiatrycznych
w Instytucie Psychiatrii i Neurologii - etap II</t>
  </si>
  <si>
    <t>SAMODZIELNY PUBLICZNY SPECJALISTYCZNY SZPITAL ZACHODNI IM. JANA PAWŁA II W GRODZISKU MAZOWIECKIM</t>
  </si>
  <si>
    <t>POIS.09.01.00-00-0020/16</t>
  </si>
  <si>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</si>
  <si>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</si>
  <si>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</si>
  <si>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</si>
  <si>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</si>
  <si>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POIS.09.01.00-00-0024/16</t>
  </si>
  <si>
    <t xml:space="preserve">Doposażenie w sprzęt medyczny oraz infrastrukturę informatyczną ze szczególnym uwzględnieniem obszaru intensywnego nadzoru Szpitalnego Oddziału Ratunkowego Szpitala Specjalistycznego im. S. Żeromskiego w Krakowie </t>
  </si>
  <si>
    <t>Przedmiotem projektu jest: - zakup aparatury medyczne na potrzeby SOR - Zakup i montaż systemu monitoringu - Zakup niezbędnego sprzętu IT do celów administracyjnych SOR</t>
  </si>
  <si>
    <t>SAMODZIELNY PUBLICZNY ZAKŁAD OPIEKI ZDROWOTNEJ W SIEMIATYCZACH</t>
  </si>
  <si>
    <t>POIS.09.01.00-00-0107/16</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</si>
  <si>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</si>
  <si>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</si>
  <si>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</si>
  <si>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</si>
  <si>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</si>
  <si>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POIS.09.01.00-00-0109/16</t>
  </si>
  <si>
    <t>Rozbudowa i doposażenie SPSZOZ „Zdroje” w Szczecinie celem utworzenia szpitalnego oddziału ratunkowego dla dzieci wraz z budową wyniesionego na dach lądowiska dla śmigłowców sanitarnych</t>
  </si>
  <si>
    <t>70-780</t>
  </si>
  <si>
    <t xml:space="preserve">- 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 oraz załącznika nr 3 do zarządzenia Prezesa NFZ 89/2013/DSOZ (z późn. zm.). </t>
  </si>
  <si>
    <t>SAMODZIELNY PUBLICZNY SZPITAL KLINICZNY NR 6 ŚLĄSKIEGO UNIWERSYTETU MEDYCZNEGO W KATOWICACH GÓRNOŚLĄSKIE CENTRUM ZDROWIA DZIECKA IM. JANA PAWŁA II</t>
  </si>
  <si>
    <t>POIS.09.01.00-00-0111/16</t>
  </si>
  <si>
    <t>Utworzenie Centrum Urazowego dla Dzieci w Górnośląskim Centrum Zdrowia Dziecka w Katowicach</t>
  </si>
  <si>
    <t>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o udźwigu Q = 1000 KG na nowy dźwig szpitalny dostosowany do aktualnych wymogów technicznych o udźwigu min. Q = 1 600 KG. W ramach przedmiotowego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Wartością dodaną projektu będzie dostosowanie Szpitalnego Oddziału Ratunkowego do aktualnych wymogów prawa, warunków technicznych i norm – zgodnie z wymogami Ustawy z dnia 15 kwietnia 2011 roku o działalności leczniczej (Dz. U. z 2015</t>
  </si>
  <si>
    <t>SZPITAL UNIWERSYTECKI NR 1 IM. DR. A. JURASZA W BYDGOSZCZY</t>
  </si>
  <si>
    <t>POIS.09.01.00-00-0113/16</t>
  </si>
  <si>
    <t>Doposażenie Centrum Urazowego funkcjonującego w ramach Szpitala Uniwersyteckiego nr 1 im. dr. A. Jurasza w Bydgoszczy</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</si>
  <si>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 szt. 10, wiertarka wielozadaniowa – szt. 1, aparat do neuromonitoringu śródoperacyjnego – szt. 1.</t>
  </si>
  <si>
    <t>UNIWERSYTECKI DZIECIĘCY SZPITAL KLINICZNY W BIAŁYMSTOKU IM. L. ZAMENHOFA</t>
  </si>
  <si>
    <t>POIS.09.01.00-00-0114/16</t>
  </si>
  <si>
    <t>Utworzenie Centrum Urazowego dla dzieci w Uniwersyteckim Dziecięcym Szpitalu Klinicznym w Białymstoku</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</si>
  <si>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</si>
  <si>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SZPITAL KIELECKI ŚW. ALEKSANDRA SP Z O. O.</t>
  </si>
  <si>
    <t>POIS.09.01.00-00-0115/16</t>
  </si>
  <si>
    <t>Rozbudowa i doposażenie Szpitala Kieleckiego św. Aleksandra w Kielcach wraz z budową lądowiska dla helikopterów celem utworzenia Szpitalnego oddziału ratunkowego</t>
  </si>
  <si>
    <t>25-316</t>
  </si>
  <si>
    <t>Roboty budowlane, doposażenie, budowa lądowiska.</t>
  </si>
  <si>
    <t>SAMODZIELNY PUBLICZNY ZAKŁAD OPIEKI ZDROWOTNEJ UNIWERSYTECKI SZPITAL KLINICZNY NR 1 IM. NORBERTA BARLICKIEGO UNIWERSYTETU MEDYCZNEGO W ŁODZI</t>
  </si>
  <si>
    <t>POIS.09.01.00-00-0119/16</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</si>
  <si>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</si>
  <si>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</si>
  <si>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</si>
  <si>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POIS.09.01.00-00-0122/16</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</si>
  <si>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</si>
  <si>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</si>
  <si>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</si>
  <si>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</si>
  <si>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</si>
  <si>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POIS.09.01.00-00-0123/16</t>
  </si>
  <si>
    <t>Dostosowanie Klinicznego Szpitala Wojewódzkiego Nr 2 im. Św. Jadwigi Królowej w Rzeszowie na potrzeby funkcjonowania centrum urazowego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</si>
  <si>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pacjentka – 1 sztuka, 2. w odniesieniu do bloku operacyjnego: - mikroskop optyczny – 1 sztuka. </t>
  </si>
  <si>
    <t>WOJEWÓDZKI SZPITAL SPECJALISTYCZNY IM. M.KOPERNIKA W ŁODZI</t>
  </si>
  <si>
    <t>POIS.09.01.00-00-0124/16</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</si>
  <si>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</si>
  <si>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</si>
  <si>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</si>
  <si>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POIS.09.01.00-00-0125/16</t>
  </si>
  <si>
    <t>Doposażenie w sprzęt medyczny centrum urazowego przy ul. Szwajcarskiej 3 w Poznaniu</t>
  </si>
  <si>
    <t>61-285</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</si>
  <si>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</si>
  <si>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SAMODZIELNY PUBLICZNY WOJEWÓDZKI SZPITAL CHIRURGII URAZOWEJ IM. DR. JANUSZA DAABA W PIEKARACH ŚLĄSKICH</t>
  </si>
  <si>
    <t>POIS.09.01.00-00-0126/16</t>
  </si>
  <si>
    <t>Modernizacja i rozbudowa Pawilonu Diagnostyczno-Zabiegowego w zakresie miejsca startów i lądowań śmigłowców w Samodzielnym Publicznym Wojewódzkim Szpitalu Chirurgii Urazowej im. Dr. Janusza Daaba w Piekarach Śląskich</t>
  </si>
  <si>
    <t>Piekary Śląskie</t>
  </si>
  <si>
    <t>41-940</t>
  </si>
  <si>
    <t>Budowa lądowiska.</t>
  </si>
  <si>
    <t>WOJSKOWY INSTYTUT MEDYCZNY</t>
  </si>
  <si>
    <t>POIS.09.01.00-00-0134/16</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</si>
  <si>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</si>
  <si>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</si>
  <si>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 xml:space="preserve"> 28</t>
  </si>
  <si>
    <t>Daleka 11</t>
  </si>
  <si>
    <t>os. Na Skarpie 66</t>
  </si>
  <si>
    <t>Szpitalna 8</t>
  </si>
  <si>
    <t>Mączna 4</t>
  </si>
  <si>
    <t xml:space="preserve"> 16</t>
  </si>
  <si>
    <t>Marii Curie Skłodowskiej 9</t>
  </si>
  <si>
    <t>Jerzego Waszyngtona 17</t>
  </si>
  <si>
    <t>Generała Tadeusza Kościuszki 22</t>
  </si>
  <si>
    <t>dr. Stefana Kopcińskiego 22</t>
  </si>
  <si>
    <t>Szpitalna 5</t>
  </si>
  <si>
    <t>Lwowska 60</t>
  </si>
  <si>
    <t>Pabianicka 62</t>
  </si>
  <si>
    <t>Szwajcarska 3</t>
  </si>
  <si>
    <t>Bytomska 62</t>
  </si>
  <si>
    <t>Szaserów 128</t>
  </si>
  <si>
    <t>Cały Kraj</t>
  </si>
  <si>
    <t>FISZKA PROJEKU POZAKONKURSOWEGO</t>
  </si>
  <si>
    <t>Informacje z fiszki WPZ</t>
  </si>
  <si>
    <t>Nr projektu w Planie Działań</t>
  </si>
  <si>
    <t>n/d</t>
  </si>
  <si>
    <t>Tytuł projektu</t>
  </si>
  <si>
    <t>A.1</t>
  </si>
  <si>
    <t>Beneficjent</t>
  </si>
  <si>
    <t>A.10</t>
  </si>
  <si>
    <t>Powiat:</t>
  </si>
  <si>
    <t>TERYT:</t>
  </si>
  <si>
    <t>Zakres terytorialny inwestycji</t>
  </si>
  <si>
    <t>ogólnopolski</t>
  </si>
  <si>
    <t>nd.</t>
  </si>
  <si>
    <t>Oś priorytetowa</t>
  </si>
  <si>
    <t>IX Wzmocnienie strategicznej infrastruktury ochrony zdrowia</t>
  </si>
  <si>
    <t>Działanie</t>
  </si>
  <si>
    <t>9.2 Infrastruktura ponadregionalnych podmiotów leczniczych</t>
  </si>
  <si>
    <t>Poddziałanie</t>
  </si>
  <si>
    <t>INFORMACJE O PROJEKCIE</t>
  </si>
  <si>
    <t>Cel zgodnie z Policy Paper</t>
  </si>
  <si>
    <t>C. Poprawa efektywności i organizacji systemu opieki zdrowotnej w kontekście zmieniającej się sytuacji demograficznej i epidemiologicznej oraz wspieranie badań naukowych, rozwoju technologicznego i innowacji w ochronie zdrowia</t>
  </si>
  <si>
    <t xml:space="preserve">Narzędzie zgodnie z Policy Paper </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</si>
  <si>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</si>
  <si>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</si>
  <si>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</si>
  <si>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</si>
  <si>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</si>
  <si>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</si>
  <si>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</si>
  <si>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</si>
  <si>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Uzasadnienie realizacji projektu 
w trybie pozakonkursowym</t>
  </si>
  <si>
    <t>A.3</t>
  </si>
  <si>
    <t>Strategiczność projektu</t>
  </si>
  <si>
    <t>Opis wpływu projektu na efektywność kosztową projektu oraz efektywność finansową Beneficjenta</t>
  </si>
  <si>
    <t>Cel projektu</t>
  </si>
  <si>
    <t>Opis projektu</t>
  </si>
  <si>
    <t>A.12</t>
  </si>
  <si>
    <t>Opis zgodności projektu 
z mapami potrzeb zdrowotnych</t>
  </si>
  <si>
    <t>A.4</t>
  </si>
  <si>
    <t>A.15</t>
  </si>
  <si>
    <t>Źródła finansowania</t>
  </si>
  <si>
    <t>2014-2016</t>
  </si>
  <si>
    <t>Razem</t>
  </si>
  <si>
    <t>Planowany koszt całkowity 
[PLN]</t>
  </si>
  <si>
    <t>A.5</t>
  </si>
  <si>
    <t>Planowany koszt kwalifikowalny [PLN]</t>
  </si>
  <si>
    <t>A.6</t>
  </si>
  <si>
    <t>Planowane dofinansowanie UE [PLN]</t>
  </si>
  <si>
    <t>A.8</t>
  </si>
  <si>
    <t>Planowane dofinansowanie UE 
[%]</t>
  </si>
  <si>
    <t>Działania w projekcie</t>
  </si>
  <si>
    <t>Nazwa zadania</t>
  </si>
  <si>
    <t>Opis działania</t>
  </si>
  <si>
    <t>Szacunkowa wartość całkowita zadania [PLN]</t>
  </si>
  <si>
    <t>A.14</t>
  </si>
  <si>
    <t>Nazwa wskaźnika</t>
  </si>
  <si>
    <t>Rodzaj  [produktu/ rezultatu]</t>
  </si>
  <si>
    <t>Sposób pomiaru</t>
  </si>
  <si>
    <t>Szacowana wartość osiągnięta dzięki realizacji projektu</t>
  </si>
  <si>
    <t>Wartość docelowa zakładana w PO/SZOOP</t>
  </si>
  <si>
    <t>Liczba leczonych w podmiotach leczniczych objętych wsparciem (wartość bezwględna)</t>
  </si>
  <si>
    <t>rezultat</t>
  </si>
  <si>
    <t>osoby/rok</t>
  </si>
  <si>
    <t>brak danych</t>
  </si>
  <si>
    <t>Liczba wspartych podmiotów leczniczych</t>
  </si>
  <si>
    <t>produkt</t>
  </si>
  <si>
    <t>szt.</t>
  </si>
  <si>
    <t>Liczba wspartych podmiotów leczniczych, w tym liczba wspartych podmiotów leczniczych z wyłączeniem ratownictwa medycznego</t>
  </si>
  <si>
    <t>Nakłady inwestycyjne na zakup aparatury medycznej</t>
  </si>
  <si>
    <t>PLN</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</si>
  <si>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</si>
  <si>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</si>
  <si>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</si>
  <si>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</si>
  <si>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</si>
  <si>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</si>
  <si>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Program Operacyjny Wiedza, Edukacja, Rozwój</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</si>
  <si>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</si>
  <si>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</si>
  <si>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</si>
  <si>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</si>
  <si>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</si>
  <si>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</si>
  <si>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</si>
  <si>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</si>
  <si>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</si>
  <si>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</si>
  <si>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</si>
  <si>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</si>
  <si>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</si>
  <si>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</si>
  <si>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</si>
  <si>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</si>
  <si>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</si>
  <si>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</si>
  <si>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D. Wsparcie systemu kształcenia kadr medycznych w kontekście dostosowania zasobów do zmieniających się potrzeb społecznych</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</si>
  <si>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</si>
  <si>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</si>
  <si>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</si>
  <si>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</si>
  <si>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</si>
  <si>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</si>
  <si>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</si>
  <si>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</si>
  <si>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</si>
  <si>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</si>
  <si>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</si>
  <si>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</si>
  <si>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</si>
  <si>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</si>
  <si>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</si>
  <si>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</si>
  <si>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</si>
  <si>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</si>
  <si>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</si>
  <si>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</si>
  <si>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</si>
  <si>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</si>
  <si>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</si>
  <si>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</si>
  <si>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</si>
  <si>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</si>
  <si>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</si>
  <si>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</si>
  <si>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</si>
  <si>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</si>
  <si>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</si>
  <si>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</si>
  <si>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</si>
  <si>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</si>
  <si>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</si>
  <si>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</si>
  <si>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EFS</t>
  </si>
  <si>
    <t>CT2 Zwiększenie dostępności, stopnia wykorzystania i jakości technologii informacyjno-komunikacyjnych</t>
  </si>
  <si>
    <t>CT8 Promowanie trwałego i wysokiej jakości zatrudnienia oraz wsparcie mobilności pracowników</t>
  </si>
  <si>
    <t>CT 10 Inwestowanie w kształcenie, szkolenie oraz szkolenie zawodowe na rzecz zdobywania umiejętności i uczenia się przez całe życie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</si>
  <si>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</si>
  <si>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</si>
  <si>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</si>
  <si>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</si>
  <si>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</si>
  <si>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2017.07</t>
  </si>
  <si>
    <t>Planowany okres realizacji projektu [RRRR.MM]</t>
  </si>
  <si>
    <t>Planowana data rozpoczęcia  
[RRRR.MM]</t>
  </si>
  <si>
    <t>Planowana data zakończenia 
[RRRR.MM]</t>
  </si>
  <si>
    <t>Planowana data złożenia wniosku 
o dofinansowanie [RRRR.MM]</t>
  </si>
  <si>
    <t xml:space="preserve">Wskaźniki
</t>
  </si>
  <si>
    <t>2017.11</t>
  </si>
  <si>
    <t>2018.12</t>
  </si>
  <si>
    <t>Prace przygotowawcze</t>
  </si>
  <si>
    <t>POIiŚ.9.P.73</t>
  </si>
  <si>
    <t>POIiŚ.9.P.74</t>
  </si>
  <si>
    <t>Świętokrzyskie Centrum Onkologii  Samodzielny Publiczny Zakład Opieki Zdrowotnj w Kielcach</t>
  </si>
  <si>
    <t>KIELCE</t>
  </si>
  <si>
    <t>Świetokrzyskie Centrum Onkologii w Kielcach jest wiodącą placówką o profilu onkologicznym w regionie oraz kraju. 
Podstawowym celem ŚCO jest udzielanie świadczeń w zakresie stacjonarnej i ambulatoryjnej specjalistycznej opieki onkologicznej, co w sposób istotny przyczynia się do poprawy zdrowia mieszkańców regionu świętokrzyskiego i województw ościennych.  ŚCO jest jedyną placówką w w województwie świętokrzyskim świadczącą  kompleksowe leczenie onkologiczne i realizującą procedury radioterapii. Misja oraz cele realizowane przez ŚCO są finansowane ze środków publicznych oraz są zgodne z realizacją zadań publicznych.
Liczba pacjentów leczonych w ŚCO  w tybie stacjonarnym:
2014 - ogółem 21 921, w tym w Klinice Radioterapii 1 347
2015 - ogółem 22 891, w tym w Klinice Radioterapii 1 397
2016- ogółem 23 722, w tym w Klinice Radioterapii tj. 1 491
Pozwyższe dane wskazują tendencje wzrostową  o ok.8 %, co potwierdza wysoki wskaźnik wykorzystania łóżek na poziomie ponad 80%.
Liczba porad udzielonych w ramach specjalistyki ambulatoryjnej:
2014 - ogółem 227 731, w tym w Klinice Radioterapii 9 437
2015 - ogółem 230 900, w tym w Klinice Radioterapii 8 204
2016- ogółem 239 487, w tym w Klinice Radioterapii tj. 9 128
Liczba procedur radioterapii: 2014 - ogółem 2 423; 2015 - ogółem 2 454; 2016- ogółem 2 503
Dane dotyczące liczby realizowanych w ŚCO procedur radioterapii  wykazują tendencję wzrostową , co świadczy o efektywnym i optymalnym wykorzystaniu posiadanych aparatów do napromieniania. Wzrost zapotrzebowania na leczenie radioterapią spowodował konieczność realizacji procedur w dodatkowych godzinach popołudniowych oraz w soboty. Zakup i uruchomienie dodatkowego akceleratora w ŚCO zwiększy dostępność do leczenia teleradioterapią chorym nie tylko z województwa świętokrzyskiego i województw ościennych, ale także z innych rejonów Polski, gdzie dostępność  do świadczeń jest ograniczona lub okres oczekiwania na realizację jest bardzo długi.  
Radioterapia jest jedną z powszechniej stosowanych metod leczenia onkologicznego, szacuje się, że około 60% chorych onkologicznie otrzyma radioterapię na pewnym etapie leczenia onkologicznego. Może być ona stosowana jako uzupełnienie zabiegu chirurgicznego lub jako autonomiczny sposób leczenia
Większość chorych leczonych w Zakładzie Radioterapii ŚCO jest napromienianych przy zastosowaniu trójwymiarowych wysokospecjalistycznych technik konformalnych obejmujących niekoplanarne i dynamiczne układy wiązek, indywidualnie modyfikowanie ich kształtu oraz modulację intensywności dawki. Wzrasta odsetek chorych rapromienianych w ramach leczenia radykalnego.
W związku z powyższym realizacja projektu przez ŚCO  w trybie pozakonkursowym ma strategiczne znaczenie społeczno - gospodarcze dla mieszkańców regionu świętokrzyskiego i regionów ościennych, ponieważ nowoczesne i kompleksowe leczenie onkologiczne przyczynia się do zwiększenia odsetka przeżyć oraz pozwala chorym na szybki powrót do aktywności zawodowej. Jest to niezwykle istotny czynnik wobec perspektywy starzenia się społeczeństwa w Polsce oraz prognoz wzrostu zachorowalności na nowotwory złośliwe.Według Krajowych Ram Strategicznych, Policy paper dla ochrony zdrowia na lata 2014-2020, województwo świętokrzyskie charakteryzuje się drugą po łódzkim przeciętnie najstarszą populacją w Polsce. Odsetek osób w wieku 65 lat i więcej wynosi 15,2%. Według prognozy GUS województwo świętokrzyskie osiągnie najwyższą pozycję w 2035 r. z prognozowanym odsetkiem osób w wieku 65 lat i więcej 26,2%. Biorąc pod uwagę wiek jako jeden z głównych czynników ryzyka zachorowań na nowotwory złośliwe, przy obecnym obrazie starzejącej się populacji województwa, należy spodziewać się wzrostowych trendów zachorowalności na nowotwory złośliwe w najbliższej przyszłości. Na podstawie trendów zachorowalności na nowotwory złośliwe w województwie świętokrzyskim w latach 1999-2014 średni roczny wzrost zachorowalności na nowotwór złośliwy jelita grubego u mężczyzn w wieku 65 lat i więcej wynosił 3,9% oraz 2,7% u kobiet, płuc u kobiet 3,1%, piersi 1,8%, jajnika 1,8%, gruczołu krokowego 4,7%, Na podstawie prognoz zachorowalności do 2025r. oczekiwany wzrost zachorowalności na nowotwór złośliwy jelita grubego u mężczyzn wyniesie 44,8% i u kobiet 20,8%, na białaczkę u mężczyzn 12,9% i u kobiet 30,9%, wątroby u mężczyzn 24,7% i u kobiet, 29,0%, płuc u mężczyzn 25,9% i u kobiet 52,0%, żołądka u mężczyzn 25,5% i u kobiet 14,1%, szyjki macicy 33,1%, gruczołu krokowego 10,3%, złośliwy piersi 3,7%. Oszacowane w ramach projektu międzynarodowego CONCORD-2 wartości wskaźników 5-letnich przeżyć względnych dla województwa świętokrzyskiego w latach 1995-2009 wskazują na poprawę średniego rokowania chorych na nowotwory złośliwe w województwie W Polsce działania zmierzające do poprawy wskaźnika 5-letnich przeżyć są jednym z priorytetów zawartych w wieloletnim Narodowym Programie Zwalczania Chorób Nowotworowych wprowadzonym w kraju ustawową w 2005 roku. Analizy przeżyć przeprowadzono w trzech okresach: 1995-1999, 2000-2004, 2005-2009, co umożliwiło ocenę zmian wskaźnika w czasie. U chorych, którzy zachorowali w latach od 1995-1999 do 2005-2009 znacząca poprawa wartości wskaźnika była u osób chorych na raka jelita grubego (9,1 punktów procentowych – p.p.), odbytnicy (11,9 p.p), piersi (8,2 p.p.), jajnika (5,9 p.p.) oraz gruczołu krokowego (17,5 p.p.), a także u chorych na białaczki (7,5 p.p.). Ten korzystny trend utrzymywał się także w latach od 2000-2009. Zmiany te świadczą o znaczącej poprawie systemu opieki onkologicznej w województwie świętokrzyskim w wyleczalności tych nowotworów.</t>
  </si>
  <si>
    <t>Świętokrzyskie Centrum Onkologii w Kielcach zrealizowało w pełnym zakresie program restrukturyzacyjny przedłożony i zaakceptowany przez organ założycielski w maju 2013 roku. 
W ciągu ostatnich trzech lat ŚCO osiągnęło dodatni wynik finansowy. 
Realizacja powyższego projektu pozwoli na zwiększenie dostępu pacjentom leczonym onkologicznie do świadczeń z zakresu leczenia teleradioterapią oraz skrócenie czasu oczekiwania z ok. 16 dni (aktualnie) do około 12. W zakresie poprawy sytuacji finansowej ŚCO poprzez działania w ramach projektu uzyska zwiększenie poziomu finansowania ze strony Narodowego Funduszu Zdrowia o około 3 mln zł rocznie, co stanowi zwiększenie kontraktu na świadczenia teleradioterapii o około 13% w skali roku.
Realizacja projektu pozwoli na zwiększenie efektywności kosztów poprzez obniżenie kosztu jednostkowego procedury napromieniania. Jest to możliwe do osiągnięcia, przy zachowaniu dotychczasowej wysokiej jakości świadczenia, dzięki zwiększeniu liczby wykonywanych procedur (planowany wzrost wykonań ok. 13% w skali roku), co spowoduje obniżenie udziału kosztów stałych w koszcie całkowitym procedury radioterapii. Efektywne obniżenie kosztu wytworzenia procedury pozwoli na zbilansowanie ponoszonych przez ŚCO nakładów finansowych oraz przychodów wypłacanych przez NFZ.</t>
  </si>
  <si>
    <t>Rozbudowa i rozwinięcie dotychczasowej bazy sprzętowej radioterapii w oparciu o posiadaną wyspecjalizowaną kadrę w konktekscie zwiększonej zachorowalności społęczeństwa w regionie świętokrzyskim i terenów ościennych. Zwiększenie dostępności do leczenia radioterapią i wprowadzenie dotychczas niedostępnych dla pacjentów technik napromieniania.</t>
  </si>
  <si>
    <t>2018.12.</t>
  </si>
  <si>
    <t>Opracowanie kompletnej dokumentacji projektowej wraz z uzyskaniem pozwolenia na budowę.</t>
  </si>
  <si>
    <t>Realizacja robót budowlano -  instalacyjnych w oparciu o opracowaną i uzgodnioną dokumentację projektową. Wykonanie zagospodarowanie terenu wraz z elementami małej architektury.</t>
  </si>
  <si>
    <t>Zakup akceleratora</t>
  </si>
  <si>
    <t>Zakup i montaż pierwszego wyposażenia tj. systemu planowania leczenia, systemu unieruchamiającego pacjenta, systemu weryfikacji i zarządzenia, dozymetri i kontroli jakości, wyposażenia biurowego meblowego, sprzętu biurowego oraz sytemu idenfikacji pacjenta.</t>
  </si>
  <si>
    <t>Sprawowanie nadzoru autorskiego i inwestorskiego nad robotami budowlanymi przez osoby posiadające właściwe uprawnienia</t>
  </si>
  <si>
    <t>Obsługa realizacji projektu oraz koszty związane z projektem, zgodnie z wytycznymi w zakresie kwalifikowalności wydatków.</t>
  </si>
  <si>
    <t>Ogłoszenie w prasie o rozpoczęciu i zakończeniu projektu, tablice informacyjne i pamiątkowe, naklejki na sprzęcie, materiały promocyjne.</t>
  </si>
  <si>
    <t>POIiŚ.9.P.75</t>
  </si>
  <si>
    <t>POIiŚ.9.P.76</t>
  </si>
  <si>
    <r>
      <t xml:space="preserve">Rozbudowa i modernizacja Zakładu Radioterapii w celu poprawy dostępności i jakości leczenia pacjentów onkologicznych w SP ZOZ  MSWiA z WMCO w Olsztynie </t>
    </r>
    <r>
      <rPr>
        <b/>
        <sz val="10"/>
        <rFont val="Calibri"/>
        <family val="2"/>
        <charset val="238"/>
        <scheme val="minor"/>
      </rPr>
      <t xml:space="preserve">- etap nr 1 wymiana istniejącego akceleratora wraz z adaptację istniejącego bunkra na potrzeby instalacji oraz dostosowaniem  istniejącej infrastruktury </t>
    </r>
  </si>
  <si>
    <t xml:space="preserve">Samodzielny Publiczny Zakład Opieki Zdrowotnej Ministerstwa Spraw Wewnętrznych i Administracji z Warmińsko-Mazurskim Centrum Onkologii  w Olsztynie
</t>
  </si>
  <si>
    <t xml:space="preserve">Zadanie inwestycyjne planowane w ramach projektu wpisuje się w priorytety i cele przyjęte do realizacji w następujących dokumentach strategicznych:
- Policy paper dla ochrony zdrowia na lata 2014-2020
- Narodowy Program Zwalczania Chorób Nowotworowych
- Szczegółowy Opis Osie Priorytetowych Programu Operacyjnego Infrastruktura i Środowisko
- Długookresowa strategia rozwoju kraju 2030
-Strategia rozwoju kapitału ludzkiego       
-Strategia Sprawne Państwo
-Strategia rozwoju społeczno-gospodarczego województwa warmińsko-mazurskiego do roku 2020   
Niniejszy projekt wpisuje się w Mapę potrzeb zdrowotnych w zakresie onkologii dla Województwa Warmińsko - Mazurskiego. 
                                                                                                                                                                                       </t>
  </si>
  <si>
    <r>
      <t xml:space="preserve">W przypadku przedmiotowego projektu całość wydatków inwestycyjnych finansowana będzie ze środków UE oraz budżetu Państwa. W związku z powyższym nie ma ryzyka co do zachwiania płynności finansowej projektu. Rozbudowa Zakładu radioterapii o 2  akceleratory </t>
    </r>
    <r>
      <rPr>
        <i/>
        <sz val="10"/>
        <color rgb="FFFF0000"/>
        <rFont val="Calibri"/>
        <family val="2"/>
        <charset val="238"/>
        <scheme val="minor"/>
      </rPr>
      <t xml:space="preserve"> </t>
    </r>
    <r>
      <rPr>
        <i/>
        <sz val="10"/>
        <rFont val="Calibri"/>
        <family val="2"/>
        <charset val="238"/>
        <scheme val="minor"/>
      </rPr>
      <t xml:space="preserve">- etap nr 2 oraz wymiana   akceleratora - etap nr 1 powiązane będą ze zwiększeniem przychodów uzyskanych od płatnika z tytułu zwiększonej liczby świadczeń teleradioterapii dla pacjentów, które pokryją koszty utrzymania infrastruktury i kosztów. Wyższe przychody uzyskane w wyniku zwiększonej liczby świadczeń wysokospecjalistycznych wpłyną bezpośrednio na poprawę efektywności kosztowej naszego Zakładu. Realizacja zaplanowanego zadania wpłynie na zmniejszenie kosztów stałych przypadających na 1 leczonego i poprawę sytuacji finansowej. Planowana inwestycja  wpisuję się w mapę potrzeb zdrowotnych w zakresie onkologii tj. zwiększenia dostępności do radioterapii. W programie restrukturyzacyjnym jednostki określono, iż w celu zachowania wymaganej jakości świadczeń zdrowotnych, kontynuowania umów kontraktowych niezbędne są inwestycje min. w urządzenia i aparaturę medyczną oraz działania rozwojowe. W tym celu Szpital w planach określił aktywne uczestnictwo w dedykowanych dla służby zdrowia programach dotacyjnych, które są dostępne lub pojawiają się w ramach perspektywy budżetowej UE .
</t>
    </r>
  </si>
  <si>
    <t>Głównym celem projektu jest  poprawa dostępności świadczenia do usług zdrowotnych w zakresie chorób nowotworowych, a przez to poprawa wskaźnika przeżywalności oraz poprawa jakości życia chorych, powrót do wykonywania zawodu osób z przebytą chorobą nowotworową.</t>
  </si>
  <si>
    <t>2017.12</t>
  </si>
  <si>
    <t>Demointaż weksploatowanego akceleratora wraz z adaptacją bunkra po nowy</t>
  </si>
  <si>
    <t xml:space="preserve">W ramach niniejszego działania zaplanowano:                                                                               -demontaż wyeksploatowanego akceleratora, adaptację bunkra pod nowy akcelerator polegający na przebudowie instalacji wewnętrznych, systemu mocowań oraz drobnych pracach budowlanych                                                                                                                                                                                </t>
  </si>
  <si>
    <t>zakup akceleratora wysokoenergetycznego</t>
  </si>
  <si>
    <t>Rozbudowa systemu zarządzania i planowania</t>
  </si>
  <si>
    <t xml:space="preserve">dostosowanie systemu zarządzania i planowania na potrzeby nowegoh akceleratora polegająca na zakupie urządzeń medycznych (stacji planowania) wraz z licencjinowanym oprogramowaniem specjalistycznym, kompatybilnym z istniejącymi w jednostce systemami planowania i infromatycznymi </t>
  </si>
  <si>
    <t>Rozbudowa systemu unieruchomień</t>
  </si>
  <si>
    <t>dostosowanie posiadanego systemu unieruchomień pacjenta do systemów wymaganych przy leczeniu za pomocą nowego akceleratora poprzez robudowę istniejącego o elementy brakujące</t>
  </si>
  <si>
    <t>modernizacja posiadanego sprzętu dozymetrycznego</t>
  </si>
  <si>
    <t>modernizacja posiadanego  sprzętu dozymetrycznego na potrzeby kalibracji i kontroli prawidłowego przeprowadzania procesów napromieniania pacjentównowych na nowym akceleratorze</t>
  </si>
  <si>
    <t>POIiŚ.9.P.77</t>
  </si>
  <si>
    <t>Kliniczny Szpital Wojewódzki Nr 1 im. F. Chopina w Rzeszowie, ul. Szopena 2, 35-055 Rzeszów</t>
  </si>
  <si>
    <t>18 63</t>
  </si>
  <si>
    <t>nie dotyczy</t>
  </si>
  <si>
    <t>W wyniku realizacji projektu zwiększona zostanie  ilość udzielanych świadczeń zdrowotnych, co w znacznym stopniu poprawi wykorzystanie posiadanej infrastruktury oraz sprzętu medycznego, zwiększony zostanie dostęp do radioterapii. Pacjenci otrzymają w sposób optymalny dostęp do najnowocześniejszej metody naświetlania. Działania te, pozwolą na uzyskanie wyższych przychodów z Narodowego Funduszu Zdrowia. Poprzez zwiększenie dostępności do deficytowych w województwie świadczeń zdrowotnych zostaną zaspokojone potrzeby pacjentów w tym zakresie, co spowoduje brak konieczności poszukiwania ww. świadczeń w innych województwach. Według Map Potrzeb Zdrowotnych model lokalizacji przyspieszaczy liniowych oparty został o prognozę liczby świadczeń teleterapii potrzebnej w roku 2025. Celem modelu jest minimalizacja średniej odległości pomiędzy miejscem zamieszkania pacjenta a ośrodkiem, w którym poddawany on jest teleterapii, poprzez optymalne rozstawienie akceleratorów między innymi w już istniejących ośrodkach. Wg Map Potrzeb Zdrowotnych „taka inicjatywa pozwoliłaby na zmniejszenie długości drogi, jaką pacjent w Polsce musi przebyć, by poddać się zabiegom teleterapii, co w efekcie powinno zwiększyć współczynniki korzystania z teleterapii (czyli polepszyć jakość leczenia pacjentów) a także zmniejszyć średnią liczbę osobodni hospitalizacji do teleterapii na pacjenta, co pozwoliłoby na uniknięcie niepotrzebnych kosztów”. Budowa czwartego bunkra wraz z niezbędnym doposażeniem, zakup akceleratora obejmującego dostawę i uruchomienie, implikować będzie skutek w postaci osiągnięcia w/w wskaźnika co pozwoli na zapewnienie pełnej dostępności do leczenia radioterapią dla mieszkańców województwa, a co za tym idzie ograniczenie konieczności migracji pacjentów do ośrodków onkologicznych w innych regionach kraju. Chcemy wprowadzać takie rozwiązania z zakresu radioterapii aby zminimalizować czas przygotowania urządzeń do dokonania właściwego procesu naświetlania, dywersyfikując i dostosowując ten proces tak aby nie wymagał dodatkowych czynności mających wpływ na dzienną ilość naświetlań. Ze względu na wysoką skuteczność, radioterapia stanowi bardzo koszt-efektywną metodę walki z nowotworami. Rozwój tej ważnej dyscypliny onkologicznej powinien być długoplanowy i zakładać z dużym wyprzedzeniem osiągnięcie zaplanowanych wskaźników.</t>
  </si>
  <si>
    <t>2019.06</t>
  </si>
  <si>
    <t>2017.10</t>
  </si>
  <si>
    <t>Zarządznie projektem</t>
  </si>
  <si>
    <t>koszty osobowe związane z zarządzaniem projektem, koszty związane z rozliczeniem finansowo-księgowym, działania informacyjno-promocyjne</t>
  </si>
  <si>
    <t>Przygotowanie projektu zamiennego bunkra nr 4</t>
  </si>
  <si>
    <t xml:space="preserve"> opracowanie zamiennego projektu budowlanego z pozwoleniem na budowę, opracowanie technologii z wyposażeniem, opracowanie projektu wykonawczego wielobranżowego, uzyskanie wszelkich uzgodnień rzeczoznawców ( pod względem wymagań higienicznych i zdrowotnych ds. BHP i ds. P/POŻ), uzyskanie pozwolenia na użytkowanie</t>
  </si>
  <si>
    <t>roboty ogólnobudowlane</t>
  </si>
  <si>
    <t>roboty fundamentowe, roboty murowe, roboty budowlane i roboty budowlano- instalacyjne, roboty wykończeniowe</t>
  </si>
  <si>
    <t>wyposażenie</t>
  </si>
  <si>
    <t>zakup akceleratora z dostawą i z  uruchomieniem</t>
  </si>
  <si>
    <t>350 mln</t>
  </si>
  <si>
    <t>POIiŚ.9.P.78</t>
  </si>
  <si>
    <t>Modernizacja zakładów radioterapii Centrum Onkologii - Instytutu w Warszawie</t>
  </si>
  <si>
    <t>Centrum Onkologii - Instytut im. Marii Skłodowskiej - Curie (CO-I)
 ul. Wawelska 15b, 02 - 034 Warszawa</t>
  </si>
  <si>
    <t>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t>
  </si>
  <si>
    <t xml:space="preserve">Celem projektu jest modernizacja i unowocześnienie bazy aparaturowej pionu radioterapii Centrum Onkologii - Instytut, które umożliwi utrzymanie realizowania świadczeń leczniczych o największym stopniu złożoności, na najwyższym poziomie oraz zwiększy bezpieczeństwo pacjentów podczas realizacji leczenia, a także systematyczną aplikację nowych technologii zgodnie z misją instytutu naukowo - badawczego. Nowoczesna infrastruktura, oprócz rutynowej działalności leczniczej zapewniającej optymalną jakość leczenia, będzie wykorzystana w realizowanych i wdrażanych przez Centrum Onkologii - Instytut badaniach klinicznych o zasięgu międzynarodowym, w tym w ramach istniejącego Centrum Naukowo - Przemysłowego Instytutu. </t>
  </si>
  <si>
    <t xml:space="preserve">Przedmiotem postępowania będzie zakup, instalacja i wdrożenie akceleratora o wskazanych cechach w nazwie działania, zapewniającego kompatybilność z obecnie używanym akceleratorem w Zakładzie Radioterapii II, zlokalizowanym przy ulicy Wawelskiej w Warszawie. W postępowaniu zakupowym należy zapewnić, aby kupiony akcelerator umożliwiał realizowanie technik łukowych w tym napromienianie całego ciała pod kontrolą obrazu oraz monitorowanie napromieniania w czasie rzeczywistym. Takie rozwiązanie zapewni najwyższy poziom bezpieczeństwa realizacji leczenia u dzieci.  
</t>
  </si>
  <si>
    <t>sprzęt</t>
  </si>
  <si>
    <t xml:space="preserve">Prace remontowo modernizacyjne </t>
  </si>
  <si>
    <r>
      <t>Przedmiotem postępowania będzie zakup, instalacja i wdrożenie akceleratora o wskazanych cechach w nazwie działania, zapewniającego kompatybilność z obecnie używanym akceleratorem w Zakładzie Radioterapii II zlokalizowanym przy ulicy Wawelskiej w Warszawie. W postępowaniu zakupowym należy zapewnić, aby kupiony akcelerator umożliwiał realizowanie technik łukowych pod kontrolą obrazu. Takie rozwiązanie zapewni najwyższy poziom bezpieczeństwa realizacji leczenia u dzieci oraz umożliwia napromienianie całego ciała w technice łukowej.
 Akcelerator musi mieć możliwość kontroli napromieniowania w czasie rzeczywistym.</t>
    </r>
    <r>
      <rPr>
        <b/>
        <sz val="10"/>
        <rFont val="Calibri"/>
        <family val="2"/>
        <charset val="238"/>
      </rPr>
      <t xml:space="preserve"> </t>
    </r>
  </si>
  <si>
    <t xml:space="preserve">zarzad </t>
  </si>
  <si>
    <t>Prace remontowo modernizacyjne</t>
  </si>
  <si>
    <r>
      <t>Przedmiotem postępowania będzie zakup, instalacja i wdrożenie specjalistycznego akceleratora dedykowanego do radiochirurgii. W postępowaniu zakupowym należy zapewnić, aby zakupiony akcelerator realizujący terapię z bardzo wysoką mocą dawki, umożliwiał realizowanie technik łukowych pod kontrolą obrazu. Kupując należy zapewnić bardzo wysoką precyzję kształtowania pola promieniowania (bardzo cienkie listki) oraz możliwość korygowania ułożenia pacjenta zarówno w odniesieniu do ruchów translacyjnych, jak i rotacyjnych.
 Akcelerator musi mieć możliwość kontroli napromieniowania w czasie rzeczywistym.</t>
    </r>
    <r>
      <rPr>
        <b/>
        <sz val="10"/>
        <rFont val="Calibri"/>
        <family val="2"/>
        <charset val="238"/>
      </rPr>
      <t xml:space="preserve"> 
Uzasadnienie zakupu:
Wyższe koszty zakupu tego urządzenia wyinikają z wyposażenia go w kolimator wielolistkowy o najwyższej precyzji dedykowany do radiochirurgii stereotaktycznej oraz w system do monitorowania napromieniania pacjenta.</t>
    </r>
  </si>
  <si>
    <t>remonty</t>
  </si>
  <si>
    <t xml:space="preserve">1. Opracowanie Studium Wykonalności.
2. Prace zespołu projektowego, na etapie operacyjnym obejmujące planowanie, organizowanie, wdrażanie, obsługę statystyczną, promocyjną i informacyjną oraz kontrolowanie prawidłowego przebiegu projektu na płaszczyźnie technicznej, finansowej i prawno - organizacyjnej ( w tym PZP), sprawowanie nadzoru nad realizacją każdego etapu projektu, opracowywanie i gromadzenie dokumentacji rzeczowej, finansowej i prawnej projektu oraz bieżące i końcowe rozliczenie. Przewidywane wsparcie podmiotu zewnętrznego w zakresie rozliczenia projektu, wybranego zgodnie z PZP. 
3. Działania informacyjno - promocyjne. </t>
  </si>
  <si>
    <t>KRYTERIA WYBORU PROJEKTÓW - Działanie 9.2  kryteria właściwe dla projektów z zakresu chorób układu krążenia, nowotworowych, układu kostno-stawow-mięśniowego, chorób układu oddechowego, ginekologii, położnictwa, neonatologii, pediatrii - dodatkowe formalne</t>
  </si>
  <si>
    <r>
      <t>Podmiot leczniczy udziela świadczeń opieki zdrowotnej na podstawie umowy zawartej z Dyrektorem oddziału wojewódzkiego NFZ o udzielanie świadczeń opieki w rodzaju leczenie szpitalne w zakresie zbieżnym z zakresem projektu lub na podstawie innych umów finansowanych ze środków publicznych</t>
    </r>
    <r>
      <rPr>
        <sz val="7"/>
        <color theme="1"/>
        <rFont val="Calibri"/>
        <family val="2"/>
        <charset val="238"/>
        <scheme val="minor"/>
      </rPr>
      <t xml:space="preserve"> 5</t>
    </r>
    <r>
      <rPr>
        <sz val="10"/>
        <color theme="1"/>
        <rFont val="Calibri"/>
        <family val="2"/>
        <charset val="238"/>
        <scheme val="minor"/>
      </rPr>
      <t xml:space="preserve"> / Podmiot leczniczy będzie udzielał świadczeń opieki zdrowotnej na podstawie umowy zawartej z Dyrektorem wojewódzkiego oddziału NFZ o udzielanie świadczeń opieki zdrowotnej w rodzaju leczenie szpitalne w zakresie zbieżnym z zakresem projektu najpóźniej w kolejnym okresie kontraktowania świadczeń po zakończeniu realizacji projektu lub na podstawie innych umów finansowanych ze środków publicznych </t>
    </r>
    <r>
      <rPr>
        <sz val="7"/>
        <color theme="1"/>
        <rFont val="Calibri"/>
        <family val="2"/>
        <charset val="238"/>
        <scheme val="minor"/>
      </rPr>
      <t>6</t>
    </r>
    <r>
      <rPr>
        <sz val="10"/>
        <color theme="1"/>
        <rFont val="Calibri"/>
        <family val="2"/>
        <charset val="238"/>
        <scheme val="minor"/>
      </rPr>
      <t xml:space="preserve">
</t>
    </r>
    <r>
      <rPr>
        <sz val="7"/>
        <color theme="1"/>
        <rFont val="Calibri"/>
        <family val="2"/>
        <charset val="238"/>
        <scheme val="minor"/>
      </rPr>
      <t xml:space="preserve"> 5 W przypadku projektów, w ramach których nie przewiduje się zwiększenia zakresu udzielania świadczeń opieki zdrowotnej. Spełnienie tego warunku będzie elementem kontroli w czasie realizacji projektu oraz po zakończeniu jego realizacji w ramach tzw. kontroli trwałości.
 6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r>
      <rPr>
        <sz val="10"/>
        <color theme="1"/>
        <rFont val="Calibri"/>
        <family val="2"/>
        <charset val="238"/>
        <scheme val="minor"/>
      </rPr>
      <t xml:space="preserve">.
</t>
    </r>
  </si>
  <si>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t>
    </r>
    <r>
      <rPr>
        <sz val="7"/>
        <color theme="1"/>
        <rFont val="Calibri"/>
        <family val="2"/>
        <charset val="238"/>
        <scheme val="minor"/>
      </rPr>
      <t>9</t>
    </r>
    <r>
      <rPr>
        <sz val="10"/>
        <color theme="1"/>
        <rFont val="Calibri"/>
        <family val="2"/>
        <charset val="238"/>
        <scheme val="minor"/>
      </rPr>
      <t xml:space="preserve">, odpowiada na zidentyfikowane deficyty podaży świadczeń opieki zdrowotnej), tj.:
• w zakresie robót budowalnych – możliwe jest wykonanie prac budowlanych w danym oddziale lub jednostce współpracującej z oddziałem, z wyłączeniem </t>
    </r>
    <r>
      <rPr>
        <sz val="7"/>
        <color theme="1"/>
        <rFont val="Calibri"/>
        <family val="2"/>
        <charset val="238"/>
        <scheme val="minor"/>
      </rPr>
      <t>10</t>
    </r>
    <r>
      <rPr>
        <sz val="10"/>
        <color theme="1"/>
        <rFont val="Calibri"/>
        <family val="2"/>
        <charset val="238"/>
        <scheme val="minor"/>
      </rPr>
      <t xml:space="preserve">  budowy nowego obiektu; 
• • w zakresie zakupu wyrobów medycznych – zakres projektu powinien być zgodny z warunkami określonymi w rozporządzeniu Ministra Zdrowia z dnia 22 listopada 2013 r. w sprawie świadczeń gwarantowanych z zakresu leczenia szpitalnego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t>
    </r>
    <r>
      <rPr>
        <sz val="7"/>
        <color theme="1"/>
        <rFont val="Calibri"/>
        <family val="2"/>
        <charset val="238"/>
        <scheme val="minor"/>
      </rPr>
      <t>9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10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t>
    </r>
    <r>
      <rPr>
        <sz val="10"/>
        <color theme="1"/>
        <rFont val="Calibri"/>
        <family val="2"/>
        <charset val="238"/>
        <scheme val="minor"/>
      </rPr>
      <t xml:space="preserve">
</t>
    </r>
  </si>
  <si>
    <t>formalne dla działania 9.2
(kryterium nr 16.7) - kryterium dostępu</t>
  </si>
  <si>
    <t xml:space="preserve"> Projekty dotyczące oddziałów o charakterze zabiegowym mogą być realizowane wyłącznie na rzecz oddziału, w którym udział świadczeń zabiegowych we wszystkich świadczeniach udzielanych na tym oddziale wynosi co najmniej 50%.</t>
  </si>
  <si>
    <t>formalne dla działania 9.2
(kryterium nr 16.6) - kryterium dostępu</t>
  </si>
  <si>
    <r>
      <t xml:space="preserve"> Projekty dotyczące oddziałów o charakterze zabiegowym</t>
    </r>
    <r>
      <rPr>
        <sz val="6"/>
        <color theme="1"/>
        <rFont val="Calibri"/>
        <family val="2"/>
        <charset val="238"/>
        <scheme val="minor"/>
      </rPr>
      <t>15</t>
    </r>
    <r>
      <rPr>
        <sz val="10"/>
        <color theme="1"/>
        <rFont val="Calibri"/>
        <family val="2"/>
        <charset val="238"/>
        <scheme val="minor"/>
      </rPr>
      <t xml:space="preserve">  mogą być realizowane wyłącznie na rzecz oddziału, w którym udział świadczeń zabiegowych we wszystkich świadczeniach udzielanych na tym oddziale wynosi co najmniej 50%. </t>
    </r>
    <r>
      <rPr>
        <sz val="7"/>
        <color theme="1"/>
        <rFont val="Calibri"/>
        <family val="2"/>
        <charset val="238"/>
        <scheme val="minor"/>
      </rPr>
      <t>15 Dotyczy projektów przewidujących w zakresie wsparcia oddziały o charakterze zabiegowym zgodnie z danymi dostępnymi na platformie danych Baza Analiz Systemowych i Wdrożeniowych.</t>
    </r>
  </si>
  <si>
    <t xml:space="preserve">KRYTERIA WYBORU PROJEKTÓW - Działanie 9.2 kryteria merytoryczne I stopnia właściwe dla projektów z zakresu chorób układu krążenia, nowotworowych, układu kostno-stawow-mięśniowego, chorób układu oddechowego, ginekologii, położnictwa, neonatologii, pediatrii </t>
  </si>
  <si>
    <t>merytoryczne I stopnia dla działania 9.2
(kryterium nr 1) - kryterium premiujące - 6 pkt</t>
  </si>
  <si>
    <t>merytoryczne I stopnia dla działania 9.2
(kryterium nr 2.1.) - kryterium premiujące - 3 pkt</t>
  </si>
  <si>
    <t>merytoryczne I stopnia dla działania 9.2
(kryterium nr 2.2.)- kryterium premiujące - 3 pkt</t>
  </si>
  <si>
    <t>merytoryczne I stopnia dla działania 9.2
(kryterium nr 2.3.)- kryterium premiujące - 3 pkt</t>
  </si>
  <si>
    <t>merytoryczne I stopnia dla działania 9.2
(kryterium nr 2.4.)- kryterium premiujące - 2 pkt</t>
  </si>
  <si>
    <t xml:space="preserve"> 3. 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</si>
  <si>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merytoryczne I stopnia dla działania 9.2
(kryterium nr 3)- kryterium premiujące - 8 pkt</t>
  </si>
  <si>
    <r>
      <t xml:space="preserve">Przedstawienie przez wnioskodawcę zatwierdzonego przez podmiot tworzący programu restrukturyzacji </t>
    </r>
    <r>
      <rPr>
        <i/>
        <sz val="7"/>
        <color theme="1"/>
        <rFont val="Calibri"/>
        <family val="2"/>
        <charset val="238"/>
        <scheme val="minor"/>
      </rPr>
      <t>18</t>
    </r>
    <r>
      <rPr>
        <i/>
        <sz val="10"/>
        <color theme="1"/>
        <rFont val="Calibri"/>
        <family val="2"/>
        <charset val="238"/>
        <scheme val="minor"/>
      </rPr>
      <t xml:space="preserve"> podmiotu leczniczego zawierającego działania prowadzące do poprawy jego efektywności.
</t>
    </r>
    <r>
      <rPr>
        <i/>
        <sz val="7"/>
        <color theme="1"/>
        <rFont val="Calibri"/>
        <family val="2"/>
        <charset val="238"/>
        <scheme val="minor"/>
      </rPr>
      <t>18   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r>
      <rPr>
        <i/>
        <sz val="10"/>
        <color theme="1"/>
        <rFont val="Calibri"/>
        <family val="2"/>
        <charset val="238"/>
        <scheme val="minor"/>
      </rPr>
      <t xml:space="preserve">
</t>
    </r>
  </si>
  <si>
    <t>merytoryczne I stopnia dla działania 9.2
(kryterium nr 4.1.)- kryterium premiujące - 2 pkt</t>
  </si>
  <si>
    <t>merytoryczne I stopnia dla działania 9.2
(kryterium nr 4.2.)- kryterium premiujące - 4 pkt</t>
  </si>
  <si>
    <t>merytoryczne I stopnia dla działania 9.2
(kryterium nr 5)- kryterium premiujące - 4 pkt</t>
  </si>
  <si>
    <t xml:space="preserve">merytoryczne I stopnia dla działania 9.2
(kryterium nr 6)- kryterium premiujące - 1 pkt
</t>
  </si>
  <si>
    <t>merytoryczne I stopnia dla działania 9.2
(kryterium nr 7)- kryterium premiujące - 6 pkt</t>
  </si>
  <si>
    <t>merytoryczne I stopnia dla działania 9.2
(kryterium nr 8)- kryterium premiujące - 2 pkt</t>
  </si>
  <si>
    <t>Kryteria premiują projekty zakładające doposażenie lub modernizację infrastruktury Bloku Operacyjnego przepisów celu zwiększenia jakości i bezpieczeństwa realizowanych świadczeń – dotyczy szpitali / Kryteria premiują projekty zakładające zwiększenie liczby stanowisk intensywnej terapii – dotyczy szpitali / Kryteria premiują projekty zakładające doposażenie lub modernizację infrastruktury Oddziału/ów Anestezjologii i Intensywnej Terapii w celu zwiększenia jakości i bezpieczeństwa realizowanych świadczeń – dotyczy szpitali.</t>
  </si>
  <si>
    <t>merytoryczne I stopnia dla działania 9.2
(kryterium nr 10.1.-10.3.)- kryterium premiujące - 8 pkt</t>
  </si>
  <si>
    <r>
      <t xml:space="preserve">Uwzględnienie w projekcie  działań mających na celu modernizację lub doposażenie Bloku Operacyjnego (dalej: BO) </t>
    </r>
    <r>
      <rPr>
        <i/>
        <sz val="7"/>
        <color theme="1"/>
        <rFont val="Calibri"/>
        <family val="2"/>
        <charset val="238"/>
        <scheme val="minor"/>
      </rPr>
      <t xml:space="preserve">22 </t>
    </r>
    <r>
      <rPr>
        <i/>
        <sz val="10"/>
        <color theme="1"/>
        <rFont val="Calibri"/>
        <family val="2"/>
        <charset val="238"/>
        <scheme val="minor"/>
      </rPr>
      <t xml:space="preserve">  w celu poprawy bezpieczeństwa i jakości świadczeń opieki zdrowotnej/Uwzględnienie w projekcie działań mających na celu modernizację lub doposażenie  Oddziału/ów Anestezjologii i Intensywnej Terapii (dalej: OAiT) </t>
    </r>
    <r>
      <rPr>
        <i/>
        <sz val="7"/>
        <color theme="1"/>
        <rFont val="Calibri"/>
        <family val="2"/>
        <charset val="238"/>
        <scheme val="minor"/>
      </rPr>
      <t>23</t>
    </r>
    <r>
      <rPr>
        <i/>
        <sz val="10"/>
        <color theme="1"/>
        <rFont val="Calibri"/>
        <family val="2"/>
        <charset val="238"/>
        <scheme val="minor"/>
      </rPr>
      <t xml:space="preserve">   w celu poprawy bezpieczeństwa i jakości świadczeń opieki zdrowotnej/Uwzględnienie w projekcie działań mających na celu zwiększenie liczby stanowisk intensywnej terapii w OAiT
</t>
    </r>
    <r>
      <rPr>
        <i/>
        <sz val="7"/>
        <color theme="1"/>
        <rFont val="Calibri"/>
        <family val="2"/>
        <charset val="238"/>
        <scheme val="minor"/>
      </rPr>
      <t>22  Dotyczy Bloków Operacyjnych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
23 Dotyczy Oddziału/ów Anestezjologii i Intensywnej Terapii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t>
    </r>
  </si>
  <si>
    <t>Kryteria dotyczące oddziałów o charakterze zabiegowym premiują projekty dotyczące oddziałów, w których udział świadczeń zabiegowych w we wszystkich świadczeniach udzielanych na tym oddziale wynosi powyżej 75%.</t>
  </si>
  <si>
    <t>merytoryczne I stopnia dla działania 9.2
(kryterium nr 10.4)- kryterium premiujące - 2 pkt</t>
  </si>
  <si>
    <r>
      <t xml:space="preserve">Udział świadczeń zabiegowych w stosunku do wszystkich świadczeń udzielanych na oddziale o charakterze zabiegowym </t>
    </r>
    <r>
      <rPr>
        <i/>
        <sz val="7"/>
        <color theme="1"/>
        <rFont val="Calibri"/>
        <family val="2"/>
        <charset val="238"/>
        <scheme val="minor"/>
      </rPr>
      <t>24, 25,</t>
    </r>
    <r>
      <rPr>
        <i/>
        <sz val="10"/>
        <color theme="1"/>
        <rFont val="Calibri"/>
        <family val="2"/>
        <charset val="238"/>
        <scheme val="minor"/>
      </rPr>
      <t xml:space="preserve"> objętym zakresem wsparcia</t>
    </r>
    <r>
      <rPr>
        <i/>
        <sz val="7"/>
        <color theme="1"/>
        <rFont val="Calibri"/>
        <family val="2"/>
        <charset val="238"/>
        <scheme val="minor"/>
      </rPr>
      <t xml:space="preserve"> 26
24   Zgodnie z danymi dostępnymi na platformie danych Baza Analiz Systemowych i Wdrożeniowych.
25 Wg danych za rok poprzedzający rok składania wniosku o dofinansowanie.
26 Dotyczy projektów uwzględniających w zakresie projektu oddziały o charakterze zabiegowym.
</t>
    </r>
  </si>
  <si>
    <t>merytoryczne I stopnia dla działania 9.2
(kryterium nr 10.5)- kryterium premiujące - 4 pkt</t>
  </si>
  <si>
    <r>
      <t xml:space="preserve">Udział przyjęć w trybie nagłym w stosunku do wszystkich przyjęć na oddziałach o charakterze zachowawczym </t>
    </r>
    <r>
      <rPr>
        <i/>
        <sz val="7"/>
        <color theme="1"/>
        <rFont val="Calibri"/>
        <family val="2"/>
        <charset val="238"/>
        <scheme val="minor"/>
      </rPr>
      <t xml:space="preserve">24, 25 </t>
    </r>
    <r>
      <rPr>
        <i/>
        <sz val="10"/>
        <color theme="1"/>
        <rFont val="Calibri"/>
        <family val="2"/>
        <charset val="238"/>
        <scheme val="minor"/>
      </rPr>
      <t xml:space="preserve">, objętym zakresem wsparcia </t>
    </r>
    <r>
      <rPr>
        <i/>
        <sz val="7"/>
        <rFont val="Calibri"/>
        <family val="2"/>
        <charset val="238"/>
        <scheme val="minor"/>
      </rPr>
      <t>27
24   Zgodnie z danymi dostępnymi na platformie danych Baza Analiz Systemowych i Wdrożeniowych.
25 Wg danych za rok poprzedzający rok składania wniosku o dofinansowanie.
27 Dotyczy projektów uwzględniających w zakresie projektu oddziały o charakterze zachowawczym.</t>
    </r>
  </si>
  <si>
    <t xml:space="preserve">Kryteria premiują projekty przyczyniające się do zwiększenia jakości lub dostępności do diagnozy i terapii pacjentów w warunkach ambulatoryjnych.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</si>
  <si>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Wykorzystanie zakupionych urządzeń w ramach AOS</t>
  </si>
  <si>
    <t>merytoryczne I stopnia dla działania 9.2
(kryterium nr 12)- kryterium premiujące - 4 pkt</t>
  </si>
  <si>
    <t xml:space="preserve">Wykorzystywanie urządzeń zakupionych w ramach projektu do świadczenia usług w ramach Ambulatoryjnej Opieki Specjalistycznej.
</t>
  </si>
  <si>
    <t xml:space="preserve"> 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</si>
  <si>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 xml:space="preserve">Zabiegi kompleksowe </t>
  </si>
  <si>
    <t>merytoryczne I stopnia dla działania 9.2
(kryterium nr 13)- kryterium premiujące - 2 pkt</t>
  </si>
  <si>
    <r>
      <t xml:space="preserve">Realizacja projektu przyczynia się do koncentracji wykonywania zabiegów kompleksowych </t>
    </r>
    <r>
      <rPr>
        <i/>
        <sz val="7"/>
        <color theme="1"/>
        <rFont val="Calibri"/>
        <family val="2"/>
        <charset val="238"/>
        <scheme val="minor"/>
      </rPr>
      <t>32, 33. 
32 Zabiegi kompleksowe – typ zabiegów zdefiniowanych zgodnie z grupami wyróżnionymi w ramach Jednorodnych Grup Pacjentów. Zgodnie z wykazem zabiegów określonym na platformie danych Baza Analiz Systemowych i Wdrożeniowych.
33 Dotyczy projektów uwzględniających w zakresie projektu oddziały o charakterze zabiegowym.</t>
    </r>
  </si>
  <si>
    <t>merytoryczne I stopnia dla działania 9.2
(kryterium nr 14)- kryterium premiujące - 2 pkt</t>
  </si>
  <si>
    <t>merytoryczne I stopnia dla działania 9.2
(kryterium nr 15)- kryterium premiujące - 1 pkt</t>
  </si>
  <si>
    <t>merytoryczne I stopnia dla działania 9.2
(kryterium nr 16)- kryterium premiujące - 2 pkt</t>
  </si>
  <si>
    <t xml:space="preserve">Premiowane będą projekty realizowane przez podmioty, które zapewniają (lub które zobowiążą się do zapewnienia w wyniku realizacji projektu)  dostęp do różnorodnych form opieki rehabilitacyjnej./
 Premiowane będą projekty realizowane przez podmioty, które zobowiążą się do zwiększenia udziału pacjentów rehabilitowanych po hospitalizacji w wyniku realizacji projektu. 
</t>
  </si>
  <si>
    <t>Dostępność do rehabilitacji</t>
  </si>
  <si>
    <t>merytoryczne I stopnia dla działania 9.2
(kryterium nr 23.1-23.2) - kryterium premiujące - 8 pkt</t>
  </si>
  <si>
    <r>
      <t xml:space="preserve">23.1 Wnioskodawca zapewnia lub będzie zapewniał w wyniku realizacji projektu </t>
    </r>
    <r>
      <rPr>
        <sz val="6"/>
        <color theme="1"/>
        <rFont val="Calibri"/>
        <family val="2"/>
        <charset val="238"/>
        <scheme val="minor"/>
      </rPr>
      <t>42</t>
    </r>
    <r>
      <rPr>
        <sz val="10"/>
        <color theme="1"/>
        <rFont val="Calibri"/>
        <family val="2"/>
        <charset val="238"/>
        <scheme val="minor"/>
      </rPr>
      <t xml:space="preserve">  dostęp do różnorodnych form opieki rehabilitacyjnej</t>
    </r>
    <r>
      <rPr>
        <sz val="6"/>
        <color theme="1"/>
        <rFont val="Calibri"/>
        <family val="2"/>
        <charset val="238"/>
        <scheme val="minor"/>
      </rPr>
      <t xml:space="preserve">. </t>
    </r>
    <r>
      <rPr>
        <sz val="10"/>
        <color theme="1"/>
        <rFont val="Calibri"/>
        <family val="2"/>
        <charset val="238"/>
        <scheme val="minor"/>
      </rPr>
      <t xml:space="preserve">
23.2 Wpływ realizacji projektu na zwiększenie udziału pacjentów rehabilitowanych po hospitalizacji </t>
    </r>
    <r>
      <rPr>
        <sz val="6"/>
        <color theme="1"/>
        <rFont val="Calibri"/>
        <family val="2"/>
        <charset val="238"/>
        <scheme val="minor"/>
      </rPr>
      <t>43.</t>
    </r>
    <r>
      <rPr>
        <sz val="10"/>
        <color theme="1"/>
        <rFont val="Calibri"/>
        <family val="2"/>
        <charset val="238"/>
        <scheme val="minor"/>
      </rPr>
      <t xml:space="preserve">
</t>
    </r>
    <r>
      <rPr>
        <sz val="6"/>
        <color theme="1"/>
        <rFont val="Calibri"/>
        <family val="2"/>
        <charset val="238"/>
        <scheme val="minor"/>
      </rPr>
      <t>42 Spełnienie tego warunku będzie elementem kontroli w czasie realizacji projektu oraz po zakończeniu jego realizacji w ramach tzw. kontroli trwałości
.43 Spełnienie tego warunku będzie elementem kontroli w czasie realizacji projektu oraz po zakończeniu jego realizacji w ramach tzw. kontroli trwałości.</t>
    </r>
  </si>
  <si>
    <t>merytoryczne I stopnia dla działania 9.2
(kryterium nr 9)- kryterium premiujące - 3 pkt</t>
  </si>
  <si>
    <t>Wpływ projektu na poprawę szybkości i precyzji diagnostyki</t>
  </si>
  <si>
    <t>merytoryczne I stopnia dla działania 9.2
(kryterium nr 11)- kryterium premiujące - 2 pkt</t>
  </si>
  <si>
    <t>Uwzględnienie w projekcie wymiany przestarzałych urządzeń na nowe, szybsze lub bardziej precyzyjne wyroby medyczne.</t>
  </si>
  <si>
    <t>merytoryczne I stopnia dla działania 9.2
(kryterium nr 23)- kryterium premiujące - 1 pkt</t>
  </si>
  <si>
    <t>merytoryczne I stopnia dla działania 9.2
(kryterium nr 24)- kryterium premiujące - 2 pkt</t>
  </si>
  <si>
    <t>KRYTERIA WYBORU PROJEKTÓW - Działanie 9.2 kryteria właściwe dla dziedziny choroby nowotworowe</t>
  </si>
  <si>
    <t>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zabiegi chirurgiczne rozumiane są zgodnie z listą procedur wg klasyfikacji ICD9 zaklasyfikowanych jako zabiegi radykalne w wybranych grupach nowotworów zamieszczoną na platformie. 
Projekty z zakresu onkologii nie mogą przewidywać:
• zwiększania liczby urządzeń do Pozytonowej Tomografii Emisyjnej (PET)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wymiany PET – chyba, że taki wydatek zostanie uzasadniony stopniem zużycia urządzenia,
• utworzenia nowego ośrodka chemioterapii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zakupu dodatkowego akceleratora liniowego do teleradioterapii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oraz jedynie w miastach w niej wskazanych,
• wymiany akceleratora liniowego do teleradioterapii – chyba, że taki wydatek zostanie uzasadniony stopniem zużycia urządzenia, w tym w szczególności gdy urządzenie ma więcej niż 10 lat.</t>
  </si>
  <si>
    <t xml:space="preserve">Adekwatność działań do potrzeb
</t>
  </si>
  <si>
    <t>formalne dla działania 9.2
(kryterium nr 16.2, 16.3) - kryterium dostępu</t>
  </si>
  <si>
    <r>
      <t xml:space="preserve">Zaplanowane w ramach projektu działania, w tym w szczególności w zakresie zakupu wyrobów medycznych są uzasadnione z punktu widzenia rzeczywistego zapotrzebowania na dany produkt (wytworzona infrastruktura, w tym ilość, parametry wyrobu medycznego są adekwatne do zakresu udzielanych przez jednostkę świadczeń opieki zdrowotnej lub, w przypadku poszerzania oferty medycznej, odpowiadać na zidentyfikowane deficyty podaży świadczeń opieki zdrowotnej), w tym:
1. Projekt z zakresu chorób nowotworowych nie może przewidywać:
a) zwiększania liczby urządzeń do Pozytonowej Tomografii Emisyjnej (PET), chyba, że taka potrzeba wynika z danych we właściwej mapie– i - o ile to uzasadnione – przy wykorzystaniu danych zawartych w platformie;
b) wymiany PET – chyba, że tali wydatek zostanie uzasadniony stopniem zużycia urządzenia; 
c) utworzenia nowego ośrodka chemioterapii, chyba że taka potrzeba wynika z danych we właściwej mapie– i - o ile to uzasadnione – przy wykorzystaniu danych zawartych w platformie; 
d) zakupu akceleratora liniowego do teleradioterapii – chyba, że taka potrzeba wynika z danych we właściwej mapie– i - o ile to uzasadnione – przy wykorzystaniu danych zawartych w platformie oraz jedynie w miastach w niej wskazanych;
e) wymiany akceleratora linowego do teleradioterapii – chyba, że taki wydatek zostanie uzasadniony stopniem zużycia urządzenia, w tym w szczególności, gdy urządzenie ma więcej niż 10 lat.
2. Projekty z zakresu chorób nowotworowych związane z rozwojem usług medycznych lecznictwa onkologicznego </t>
    </r>
    <r>
      <rPr>
        <sz val="6"/>
        <color theme="1"/>
        <rFont val="Calibri"/>
        <family val="2"/>
        <charset val="238"/>
        <scheme val="minor"/>
      </rPr>
      <t>9</t>
    </r>
    <r>
      <rPr>
        <sz val="10"/>
        <color theme="1"/>
        <rFont val="Calibri"/>
        <family val="2"/>
        <charset val="238"/>
        <scheme val="minor"/>
      </rPr>
      <t xml:space="preserve"> w zakresie zabiegów chirurgicznych, w szczególności dotyczące sal operacyjnych, mogą być realizowane wyłącznie przez podmiot leczniczy, który przekroczył wartość progową (próg odcięcia) 60 zrealizowanych radykalnych i oszczędzających zabiegów chirurgicznych</t>
    </r>
    <r>
      <rPr>
        <sz val="6"/>
        <color theme="1"/>
        <rFont val="Calibri"/>
        <family val="2"/>
        <charset val="238"/>
        <scheme val="minor"/>
      </rPr>
      <t xml:space="preserve"> 10</t>
    </r>
    <r>
      <rPr>
        <sz val="10"/>
        <color theme="1"/>
        <rFont val="Calibri"/>
        <family val="2"/>
        <charset val="238"/>
        <scheme val="minor"/>
      </rPr>
      <t xml:space="preserve">  rocznie dla nowotworów danej grupy narządowej </t>
    </r>
    <r>
      <rPr>
        <sz val="6"/>
        <color theme="1"/>
        <rFont val="Calibri"/>
        <family val="2"/>
        <charset val="238"/>
        <scheme val="minor"/>
      </rPr>
      <t>11</t>
    </r>
    <r>
      <rPr>
        <sz val="10"/>
        <color theme="1"/>
        <rFont val="Calibri"/>
        <family val="2"/>
        <charset val="238"/>
        <scheme val="minor"/>
      </rPr>
      <t xml:space="preserve">.  
</t>
    </r>
    <r>
      <rPr>
        <sz val="6"/>
        <color theme="1"/>
        <rFont val="Calibri"/>
        <family val="2"/>
        <charset val="238"/>
        <scheme val="minor"/>
      </rPr>
      <t>9 Kryterium stosowane w przypadku projektów pozakonkursowych.
10Radykalne zabiegi chirurgiczne rozumiane są zgodnie z listą procedur wg klasyfikacji ICD9 zaklasyfikowanych jako zabiegi radykalne w wybranych grupach nowotworów zamieszczoną na platformie.
11 Wg danych za rok poprzedzający rok złożenia wniosku o dofinansowanie.</t>
    </r>
    <r>
      <rPr>
        <sz val="10"/>
        <color theme="1"/>
        <rFont val="Calibri"/>
        <family val="2"/>
        <charset val="238"/>
        <scheme val="minor"/>
      </rPr>
      <t xml:space="preserve">
</t>
    </r>
  </si>
  <si>
    <t>Kryteria dotyczące projektów w zakresie onkologii premiują projekty, które przewidują, że w wyniku ich realizacji nastąpi wzrost liczby radykalnych zabiegów chirurgicznych wykonywanych przez dany podmiot leczniczy. Radykalne zabiegi chirurgiczne rozumiane są zgodnie z Listą procedur wg klasyfikacji ICD9 zaklasyfikowanych jako zabiegi radykalne w wybranych grupach nowotworów zamieszczoną na platformie.</t>
  </si>
  <si>
    <t>Radykalne zabiegi chirurgiczne</t>
  </si>
  <si>
    <t>merytoryczne I stopnia dla działania 9.2
(kryterium nr 19) - kryterium premiujące - 4 pkt</t>
  </si>
  <si>
    <r>
      <t xml:space="preserve"> Projekt zakłada, że w wyniku jego realizacji nastąpi wzrost liczby radykalnych</t>
    </r>
    <r>
      <rPr>
        <sz val="6"/>
        <color theme="1"/>
        <rFont val="Calibri"/>
        <family val="2"/>
        <charset val="238"/>
        <scheme val="minor"/>
      </rPr>
      <t xml:space="preserve"> 38 </t>
    </r>
    <r>
      <rPr>
        <sz val="10"/>
        <color theme="1"/>
        <rFont val="Calibri"/>
        <family val="2"/>
        <charset val="238"/>
        <scheme val="minor"/>
      </rPr>
      <t>zabiegów chirurgicznych wykonywanych przez podmiot leczniczy.</t>
    </r>
    <r>
      <rPr>
        <sz val="6"/>
        <color theme="1"/>
        <rFont val="Calibri"/>
        <family val="2"/>
        <charset val="238"/>
        <scheme val="minor"/>
      </rPr>
      <t xml:space="preserve">                                                                                                                                                                                                                                                                                                                                                                        38  Radykalne zabiegi chirurgiczne rozumiane są zgodnie z listą procedur wg klasyfikacji ICD9 zaklasyfikowanych jako zabiegi radykalne w wybranych grupach nowotworów zamieszczoną na platformie. </t>
    </r>
  </si>
  <si>
    <t>Kryteria dotyczące projektów w zakresie onkologii premiują projekty zakładające działania przyczyniające się do:
• zwiększenia wykrywalności tych nowotworów, dla których struktura stadiów jest najmniej korzystna w danym regionie zgodnie z danymi zawartymi we właściwej mapie,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są najwyższe w danym województwie.</t>
  </si>
  <si>
    <t>Chemioterapia</t>
  </si>
  <si>
    <t>merytoryczne I stopnia dla działania 9.2
(kryterium nr 20) - kryterium premiujące - 4 pkt</t>
  </si>
  <si>
    <t>Podmiot leczniczy zakłada zwiększenie udziału świadczeń z zakresu chemioterapii w trybie jednodniowym lub ambulatoryjnym.</t>
  </si>
  <si>
    <t>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</si>
  <si>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Kompleksowość udzielanych świadczeń</t>
  </si>
  <si>
    <t>merytoryczne I stopnia dla działania 9.2
(kryterium nr 21) - kryterium premiujące - 4 pkt</t>
  </si>
  <si>
    <t>Podmiot leczniczy zapewnia lub będzie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</si>
  <si>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Przedstawiony projekt wpłynie korzystnie na efektywność kosztową działalności Centrum Onkologii – Instytut poprzez stworzenie odpowiednich warunków do promowania nowoczesnych technologii leczenia radykalnego, w tym rozwoju radioterapii stereotaktycznej i innych technik wysoko konformalnych. Misją jednostki o najwyższym stopniu referencyjności jest realizowanie na najwyższym poziomie skojarzonego leczenia interdyscyplinarnego, refinansowanego na adekwatnym poziomie. W Zakładach Radioterapii Centrum Onkologii - Instytut w Warszawie leczonych napromieniowaniem jest około 7000 chorych, w tym większość, wg danych z lat 2015 - 2016 ok. 5000, w ramach skojarzonego postępowania radykalnego z intencją uzyskania trwałego wyleczenia. W wyniku realizacji projektu wzrośnie dostępność do radioterapii, a potencjał CO-I w zakresie możliwości terapeutycznych zwiększy się o ok. 5 %.
Projekt w pełni wpisuje się w program restrukturyzacji CO-I, zawierający działania prowadzące do poprawy efektywności finansowej Instytutu. Zatwierdzony program restrukturyzacji zawiera działania ukierunkowane na optymalizację zasobów CO-I oraz rozwiązania organizacyjno-zarządcze prowadzące do lepszego wykorzystania środków finansowych Instytutu. Planowany do realizacji projekt jest elementem programu restrukturyzacji, który w swoim zakresie przewiduje modernizację istniejącego Zakładu Teleradioterapii, zapewniającą zwiększenie potencjału w obszarze radioterapii. Katalog zadań inwestycyjnych zawarty w programie restrukturyzacji,  w zakresie rzeczowych zakupów inwestycyjnych CO-I, przewiduje doposażenie Zakładu Teleradioterapii w akceleratory wysokoenergetyczne nowej generacji. Zakup sprzętu i aparatury medycznej w postaci nowych, szybszych, bardziej precyzyjnych wyrobów medycznych jest niezbędnym wymogiem do zwiększenia kontraktu z NFZ, zwiększenia dostępności badań dla pacjentów, a także poprawy jakości radioterapii.
Ponadto, zadania realizowane w ramach projektu wpisują się w działania konsolidacyjne i reorganizacyjne prowadzone w CO-I w obszarze zarządzania Pionem Radioterapii,  w celu m. in. maksymalizacji wykorzystania posiadanej infrastruktury. Projekt jest zgodny z założeniami realizowanej optymalizacji funkcjonowania Pionu Radioterapii, zakładającymi pełne wykorzystanie możliwości kadrowych i systematyczne usprawnianie działalności leczniczej w Centrum Onkologii - Instytut, z uwzględnieniem efektywności kosztowej.</t>
  </si>
  <si>
    <t>4/2017</t>
  </si>
  <si>
    <t xml:space="preserve">Rozbudowa i modernizacja Zakładu Radioterapii w celu poprawy dostępności i jakości leczenia pacjentów onkologicznych w SP ZOZ  MSWiA z WMCO w Olsztynie - etap nr 1 wymiana istniejącego akceleratora wraz z adaptację istniejącego bunkra na potrzeby instalacji oraz dostosowaniem  istniejącej infrastruktury </t>
  </si>
  <si>
    <t>Zgodnie z informacjami w arkuszu Informacje ogólne</t>
  </si>
  <si>
    <t xml:space="preserve"> W Polsce notuje się ok. 160 000 zachorowań na nowotwory  rocznie, z czego około 90 000 chorych wymaga leczenia napromienianiem, jako metodę samodzielną lub skojarzoną z chirurgią i leczeniem systemowym. Nowotwory były drugą co do częstości przyczyną zgonów mieszkańców Polski. W latach 2011-2013 były one odpowiedzialne za 24,5% ogółu zgonów mieszkańców kraju (26% w przypadku mężczyzn, 22,8% w przypadku kobiet). Współczynnik rzeczywisty zgonów z powodu nowotworów mieszkańców Polski wynosił 243,2 (na 100 tys. mieszkańców).
Najczęściej rozpoznawanymi nowotworami były nowotwory złośliwe płuc (25,5 tys. przypadków),nowotwory piersi (19,5 tys.), gruczołu krokowego (14,6 tys.), jelita grubego (13,9 tys.) i nowotwory pęcherza moczowego (8,2 tys.). Łącznie stanowiły one ok. 50% nowotworów zdiagnozowanych w 2012 roku. W samym woj. mazowieckim w 2012 roku zdiagnozowano 23 605 nowych przypadków nowotworów złośliwych, co było najwyższą wartością w kraju. W przeliczeniu na 100 tys. mieszkańców było to 445 osób – 5. najwyższa wartość w kraju. Najczęściej rozpoznawanymi nowotworami były nowotwory tchawicy, oskrzela i płuca (3 567 przypadków), nowotwory piersi (3 022), gruczołu krokowego (2 343), jelita grubego (1 947), nerki (1171) oraz pęcherza moczowego (1 105). Stanowiły one ponad 56% zachorowań na nowotwory złośliwe w woj. mazowieckim w 2012 roku. Ich udział w strukturze zachorowań nie różnił się znacząco od struktury w Polsce. Nowotwory złośliwe były drugą co do częstości przyczyną zgonów mieszkańców woj. mazowieckiego (podobnie jak w przypadku wszystkich pozostałych województw). W latach 2011-2013 były one odpowiedzialne za 24,2% ogółu zgonów mieszkańców województwa (25,4% w przypadku mężczyzn, 22,8% w przypadku kobiet) i były to wartości bardzo zbliżone do wartości odnotowywanych dla Polski (odpowiednio 24,5%, 26% i 22,8%). Współczynnik rzeczywisty zgonów z powodu nowotworów złośliwych mieszkańców województwa mazowieckiego (245,7 na 100 tys. ludności) był nieznacznie wyższy od ogólnopolskiego (o 1,2%), przy czym różnica jest większa w przypadku kobiet (2,6%) niż mężczyzn (0,4%). Część tej nadwyżki wynika ze struktury wieku populacji województwa, gdyż po standaryzacji współczynników względem wieku (wartości SMR) wartości współczynnika były niższe niż w kraju. Różnica wynosi dla ogółu osób 2,5%, dla kobiet 0,8%, a dla mężczyzn 3,8%. Wśród nowotworów złośliwych w województwie mazowieckim najczęstszą przyczyną zgonów były nowotwory płuc (26,8%). Wartość wskaźnika SMR dla nowotworu płuc była wyższa w województwie mazowieckim niż w kraju. (źródło: dane na podstawie Map potrzeb zdrowotnych).
 Biorac pod uwagę wzrastający niestety z jednej strony  odsetek zachorowań u osób młodych na mięsaki, czerniaki nowotwory ustnej częci gardła oraz starzenie się społeczeństwa można spodziewać się w najbliższych latach zwiększenia zachorowalności na nowotwory.   Centrum Onkologii - Instytut w Warszawie jest największym w woj. Mazowieckim i jedynym pełno profilowym ośrodkiem onkologicznym realizującym pełen zakres świadczeń w dziedzinie radioterapii, onkologii klinicznej, chirurgii onkologicznej oraz chirurgii specyficznej narządowo. Oprócz onkologii dorosłych, Centrum Onkologii - Instytut jest głównym w Polsce ośrodkiem radioterapii dzieci, czasochłonnej i wymagającej najwyższej jakości aparatury.  Dzięki rozwiniętemu na wysokim poziomie  i dobrze zorganizowanemu  komleksowemu leczeniu onkologicznemu (struktura Klinik Narządowych skupiających wszyskich specjalistów w jednym zespole) w Centrum Onkologii  - Instytut leczeni są również chorzy z innych rejonów Polski. Centrum Onkologii - Instytut jest znaną placówką leczenia kompleksowego chorych z rozpoznaniem czerniaka złośliwego, mięsaków, chorób układu chłonnego oraz jedną z dwóch wiodących placówek kompleksowego leczenia nowotworów narządów głowy i szyi. Niejednokrotnie leczeni są chorzy kierowani  z innych ośrodków onkologicznych ze względu na złożony problem kliniczny, którzy wymagają precyzyjnych sposobów napromieniania i leczenia skojarzonego. Rocznie w Centrum Onkologii - Instytut leczonych napromienianiem wiązkami zewnętrznymi jest ponad 7000 chorych, w tym większość, wg danych z lat 2015 - 2016 ok. 5000, w ramach skojarzonego postępowania radykalnego z intencją uzyskania trwałego wyleczenia, z tej liczby chorych 22% jest spoza województwa mazowieckiego. Obecnie działające akceleratory są wykorzystywane w maksymalnym stopniu (czas pracy od 6-7.00 rano do 21-24.00; rocznie na jednym aparacie leczonych jest ponad 700 chorych, przy zaleceniach towarzystw międzynarodowych rekomendujących wskaźnik ok. 400 chorych / akcelerator).  Trzy spośród obecnie działających akceleratorów spełniają kryterium użytkowania  w ośrodku przez ponad 10 lat, przy liczbie wykonanych roboczogodzin znacząco przekraczającej zalecenia producenta. Konieczność wymiany tych akceleratorów nie budzi wątpliwości. Realizacja przedstawianego projektu umożliwi rewitalizację pionu radioterapii do poziomu adekwatnego dla wiodącego ośrodka o najwyższej referencyjności w skali kraju, zarówno w zakresie działalności leczniczej, jak i naukowej. Pozwoli również na wprowadzenie nowatorskich, precyzyjnych  technik radioterapii co przełoży się na większą skuteczność leczenia zgłaszających się z całego kraju chorych.  Zakres koniecznej w trybie pilnym modernizacji bazy aparaturowej pionu radioterapii Centrum Onkologii - Instytut w Warszawie znacząco przekracza możliwości finansowania zakupu przyspieszaczy w ramach corocznego postępowania konkursowego Narodowego Programu Zwalczania Chorób Nowotworowych.   </t>
  </si>
  <si>
    <t xml:space="preserve">Przedstawiany projekt modernizacji pionu radioterapii Centrum Onkologii - Instytut w Warszawie  jest zgodny z priorytetami rozwoju onkologii w Polsce w latach 2017 - 2025, w tym z mapami potrzeb zdrowotnych opracowanymi przez MZ. Modernizacja pionu radioterapii zapewni utrzymanie najwyższej jakości świadczenia procedur w zakresie radioterapii i umożliwi systematyczną aplikację nowoczesnych technologii, zgodnie z priorytetowymi celami Centrum Onkologii - Instytut jako podmiotu leczniczego o najwyższym stopniu referencyjności i jednocześnie instytutu naukowo - badawczego.
Projekt wpisuje się w priorytety nr 1 i nr 8 Regionalnej Polityki Zdrowotnej Województwa Mazowieckiego. Jest zgodny z priorytetem nr 1, który mówi o „Zapewnieniu kompleksowej opieki nad pacjentem z chorobą nowotworową na wszystkich etapach postępowania”, poprzez organizację ośrodków radioterapii w celu zapewnienia kompleksowości udzielania świadczeń onkologicznych tj. zapewnienia wysokiej jakości kompleksowego leczenia pacjentów. Jest również zgodny z priorytetem nr 8: „Modernizacja obiektów poprzez bieżącą wymianę wyeksploatowanej aparatury, a także inwestycje w zakresie nowych rozwiązań technologicznych wykorzystywanych w realizacji świadczeń finansowanych ze środków publicznych”, poprzez modernizację infrastruktury oraz dostosowanie pomieszczeń do określonych wymogów. Wyeksploatowana i przestarzała aparatura medyczna ma niekorzystny wpływ na działania terapeutyczne, powodując gorsze wyniki leczenia pacjentów i wydłużanie czasu hospitalizacji.   
Ponadto projekt przyczyni się do osiągnięcia celów Strategii Rozwoju Polski Centralnej do 2020 r. (2030), w tym celu „Innowacyjna sieć medyczno-farmaceutyczna”. Projekt pozwoli na  rozwijanie usług wysokospecjalistycznych.
Projekt nie jest uwzględniony w Kontrakcie Terytorialnym.
</t>
  </si>
  <si>
    <t xml:space="preserve">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
</t>
  </si>
  <si>
    <t xml:space="preserve">Nowotwory stanowią jeden z najpoważniejszych, co do skali i złożoności, problemów z punktu widzenia zdrowia publicznego w Polsce i w Unii Europejskiej. Skalę problemu obrazują dane wynikające z Map Potrzeb Zdrowotnych wg których w 2012 roku w Polsce zdiagnozowano 164,1 tys. nowych przypadków nowotworów złośliwych. Nowotwory były drugą co do częstości przyczyną zgonów mieszkańców Polski. W latach 2011-2013 były one odpowiedzialne za 24,5% ogółu zgonów mieszkańców kraju (26% w przypadku mężczyzn, 22,8% w przypadku kobiet).Odnosząc się do sytuacji demograficzno- epidemiologicznej w województwie podkarpackim wg danych na podstawie Biuletynu „Nowotwory złośliwe w województwie podkarpackim” za rok 2014, autorzy: M. Grądalska – Lampart, A. Radziszewska, A. Patro, M. Machaczka , zgodnie z którymi w województwie podkarpackim zarejestrowano 9451 nowych przypadków zachorowań na nowotwory złośliwe ogółem, w tym 4777 u mężczyzn i 4674 u kobiet. W stosunku do 2004 roku zachorowania ogółem wzrosły o 44,8% (58,0% u kobiet i 33,9% u mężczyzn). Odnotowano 4149 zgonów z powodu nowotworów złośliwych, w tym 2400 u mężczyzn i 1749 u kobiet. W stosunku do 2004 roku odnotowano wzrost liczby zgonów o 1,4% u mężczyzn i 9,7% u kobiet.  KSW Nr 1 im. F. Chopina jest polskim podmiotem publicznym działającym w interesie publicznym, który funkcjonuje w publicznym systemie ochrony zdrowia, tj. posiada kontrakt z Narodowym Funduszem Zdrowia. Zakład został powołany w celu realizacji zadań samorządu województwa podkarpackiego w zakresie promocji i ochrony zdrowia, a jego podstawowym zadaniem jest wykonywanie działalności leczniczej, poprzez udzielanie świadczeń zdrowotnych, a także promocja zdrowia i realizacja zadań dydaktycznych oraz badawczych, powiązanych z udzielanymi świadczeniami zdrowotnymi i promocją zdrowia. Wg analizy Polskiego Towarzystwa Onkologicznego z dnia 01 lutego 2016 r. zwrócono uwagę na alarmujące dane epidemiologiczne, które wskazują że w najbliższych 5 latach liczba pacjentów onkologicznych wzrośnie aż o 15%, a w perspektywie 10 lat ten wzrost będzie wynosił już 28%.  Ponadto jak podkreśla raport PTO, uprzywilejowane pod względem dostępności do leczenia onkologicznego w Polsce są osoby mieszkające w wielkich miastach, stolicach województw. Wg Raportu z 2015 roku Konsultanta Krajowego w dziedzinie radioterapii onkologicznej dr hab. med. Rafała Dziadziuszko na temat stanu radioterapii w Polsce obecne wytyczne Europejskiego Towarzystwa Radioterapii Onkologicznej (ESTRO) oraz Międzynarodowej Agencji Atomowej (IAEA) przyjmują za minimalny wskaźnik instalację przynajmniej 1 aparatu megawoltowego na 200 000 mieszkańców. Zgodnie z tym wskaźnikiem w Polsce, docelowo w roku 2025 powinny działać przynajmniej 193 akceleratory (200 wg mapy potrzeb zdrowotnych w zakresie onkologii, 2015). Zgodnie z najnowszym raportem ESTRO, wszystkie kraje Europy Zachodniej przekroczyły już wskaźnik 1 aparatu na 200 000 mieszkańców. Pod względem wyposażenia aparaturowego w zakresie teleradioterapii, Polska znajduje się nadal na pozycji odbiegającej od krajów Europy Zachodniej i w środku listy „nowych członków” Unii Europejskiej.  W KSW Nr 1 im. F. Chopina z radioterapii korzysta rocznie ok. 1300 pacjentów, a do roku 2025 liczba ta jeszcze się zwiększy. Projekt ten stanowić będzie zbiór przedsięwzięć o priorytetowym znaczeniu dla realizacji celów. W wyniku realizacji projektu podniesie się w istotny sposób jakość  świadczonych usług medycznych, a co za tym idzie zmniejszone zostaną dysproporcje w dostępie do świadczeń zdrowotnych, które występują w województwie podkarpackim.  Radioterapia onkologiczna jest obok chirurgii podstawową metodą leczenia chorych na nowotwory złośliwe  Inwestycja ta ma charakter strategiczny i ponadregionalny,  przyczyni się bowiem do rozwoju krajowego , regionalnego i lokalnego, zmniejszy nierówności w zakresie stanu zdrowia. Elementem wpływającym na wzrost rozwoju województwa oraz jakości życia mieszkańców jest dostosowana do potrzeb, odpowiednio przystosowana i wyposażona infrastruktura publiczna. Ponadto, z uwagi na powstanie przy Klinicznym Szpitalu Wojewódzkim nr 2 w Rzeszowie Oddziału Onkohematologii Dziecięcej istnieje konieczność  zapewnienia dostępu do radioterapii dla dzieci, którą mógłby realizować Kliniczny Zakład Radioterapii w PCO. Działania zamierzone wnioskiem aplikacyjnym w pełni wpisują się w cele POIiŚ , Oś priorytetowa IX Wzmocnienie strategicznej infrastruktury ochrony zdrowia, Działanie 9.2 Infrastruktura ponadregionalnych podmiotów leczniczych. W ramach infrastruktury ponadregionalnych podmiotów leczniczych głównym celem jest poprawa świadczenia i dostępności usług zdrowotnych w zakresie m.in. chorób nowotworowych. Ponadto, inwestycja ta wpisując się w  projekt ponadregionalny ukierunkowana będzie na podniesienie jakości systemu opieki zdrowotnej oraz samych podmiotów leczniczych. </t>
  </si>
  <si>
    <t>Strategicznym celem projektu jest poprawa bezpieczeństwa zdrowotnego ludności poprzez rozbudowę Podkarpackiego Centrum Onkologii w Klinicznym Szpitalu Wojewódzkim Nr 1 im. F. Chopina w Rzeszowie. W wyniku realizacji projektu podniesie się w istotny sposób jakość i ilość świadczonych usług medycznych w Klinicznym Zakładzie Radioterapii, a co za tym idzie zmniejszone zostaną dysproporcje w dostępie do świadczeń zdrowotnych, które występują w regionie Podkarpacia względem innych województw. Celem projektu jest stworzenie warunków dla zwiększenia liczby naświetlań dla mieszkańców województwa podkarpackiego. Usprawniony zostanie  proces leczenia, co przyczyni się do szybszego powrotu pacjentów na rynek pracy. Założenia projektu wpisują się w deficyty na które wskazuje Mapa Potrzeb Zdrowotnych w zakresie onkologii dla województwa podkarpackiego. Uszczegóławiając należy  wskazać, że w  woj. podkarpackim w 2014 roku znajdowało się 6 akceleratorów liniowych do teleradioterapii. Gdzie trzy zainstalowane były w Podkarpackim Ośrodku Onkologicznym im. ks. Bronisława Markiewicza w Brzozowie oraz trzy u wnioskodawcy tj .w Klinicznym Szpitalu Wojewódzkim Nr 1 im. F. Chopina w Rzeszowie. Na 1 akcelerator przypadało 355 tys. ludności, przez co nie zostały spełnione wymogi zaleceń ESTRO z 2005 roku. To również kwalifikowało woj. Podkarpackie na 14 miejsce w Polsce.  Ponadto projekt jest zgodny z obowiązującym od sierpnia 2013 roku dokumentem „STRATEGIA ROZWOJU WOJEWÓDZTWA – PODKARPACIE 2020”. W obszarze Kapitał Ludzki i Społeczny w priorytecie 2.5. Zdrowie publiczne, jako główny cel wyznaczono zwiększenie bezpieczeństwa zdrowotnego społeczeństwa poprzez poprawę dostępności i jakości funkcjonowania systemu ochrony zdrowia. Jak określono w  Strategii „Zwiększenie dostępności oraz podniesienie standardów opieki medycznej jest niezwykle istotne do zmniejszenia zachorowalności i umieralności, poprawy jakości życia mieszkańców, a także zredukowania kosztów opieki w perspektywie długoterminowej. Wzrost jakości i dostępności kompleksowych usług medycznych, szczególnie tych wysokospecjalistycznych, wymaga budowy brakujących oddziałów oraz centrów diagnostyczno-leczniczych dysponujących wykwalifikowaną kadrą medyczną i wyposażonych w specjalistyczny sprzęt diagnostyczno-medyczny, zapewniających współpracę jednostek ochrony zdrowia w zakresie profilaktyki, diagnostyki, leczenia i rehabilitacji (w tym uzdrowiskowej) oraz pozwalających na lepsze wykorzystanie potencjału tych jednostek. Nadal istnieje potrzeba modernizacji i rozbudowy istniejącej bazy ochrony zdrowia w celu dostosowania do wymogów oraz zaspokojenia potrzeb pacjentów.”</t>
  </si>
  <si>
    <t>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t>
  </si>
  <si>
    <t>Kontrakt Terytorialny przewiduje realizację przedsięwięć "Innowacyjne metody diagnostyki i terapii w chorobach onkologicznych" w ramach Narodowego Programu Zwalczania Chorób Nowotworowych( Art. 6 Kontraktu) . Projekt jest zgodny ze Strategią Rozwoju Województwa Świętokrzyskiego - Cel strategiczny pkt 1.2 - " Poprawa jakości i dostępności usług społecznych poprzez inwestycje w infarstrukturę społeczną (zdrowia) " oraz Cel strategiczny 3.-" Poprawa poziomu zdrowia". Projekt jest również zgodny z Krajowymi Ramami Strategicznymi "Policy paper dla ochrony zdrowia"</t>
  </si>
  <si>
    <t xml:space="preserve">Projekt jest zgodny z aktualnie obowiązującymi mapami: Mapą potrzeb zdrowotnych dla Polski w zakresie onkologii (część III, pkt 4, zał. pkt 3.2.6)  oraz Mapą Potrzeb Zdrowotnych w zakresie onkologii dla województwa podkarpackiego – Podsumowanie”, część III „Prognozy potrzeb zdrowotnych”, Prognoza Świadczeń pkt. 4 „ Zakres Radioterapia” ppkt 5, str. 11., mówiący o tym iż; „W województwie podkarpackim w 2015 roku zainstalowane było 7 przyspieszaczy liniowych (4 w Brzozowie i 3 w Rzeszowie). Zgodnie z modelem optymalizacji lokalizacji przyspieszaczy liniowych w roku 2025 w województwie podkarpackim powinno być zainstalowanych 10 przyspieszaczy liniowych (4 w Brzozowie, 4 w Rzeszowie i 2 w Tarnobrzegu)”. Wszystkie działania zaplanowane w ramach niniejszego projektu są niezbędne do osiągnięcia zaplanowanego celu. Ich zakres nie pokrywa się w żaden sposób z inwestycjami jak również z założeniami inwestycyjnymi możliwymi do zrealizowania w ramach innych wniosków. Wg danych wynikających z ww. map w 2014 roku znajdowało się 6 akceleratorów liniowych do teleradioterapii. Na 1 akcelerator przypadało 355 tys. ludności przez co nie zostały spełnione wymogi zaleceń ESTRO z 2005 roku (1 akcelerator na 250 tys. ludności), ani IAEA z 2010 roku (1 akcelerator na 180 tys. ludności). Pod względem ludności na 1 akcelerator woj. podkarpackie znajdowało się na 14. miejscu w Polsce . Jak wynika z Mapy potrzeb zdrowotnych dla Polski w zakresie onkologii nowotwory złośliwe są drugą co do częstości przyczyną zgonów mieszkańców województwa podkarpackiego podobnie jak i wszystkich pozostałych województw. Uwzględniając wyłącznie procesy demograficzne szacuje się, że w okresie 2016-2029 liczba nowych przypadków nowotworów złośliwych wzrośnie z poziomu 9,5 tys. do 11,6 tys. (+2,1 tys.; +22,2%; 6. województwo w Polsce). Jednakże pod względem dynamiki wzrostu liczby nowych przypadków województwo podkarpackie jest na miejscu 3. w Polsce. </t>
  </si>
  <si>
    <t>Zgodnie z aktualnie obowiązującymi mapami: Mapą potrzeb zdrowotnych dla Polski w zakresie onkologii (część III, pkt 4, zał. pkt 3.2.6)  oraz Mapą Potrzeb Zdrowotnych w zakresie onkologii dla województwa świętokrzyskiego w województwie świętokrzyskim w 2015 roku zainstalowane były 4 przyspieszacze liniowe. Zgodnie z modelem optymalizacji lokalizacji przyspieszaczy liniowych na lata 2016-2025 w roku 2025 w województwie świetokrzyskim powinno być zainstalowanych 6 przyspieszaczy liniowych (Mapa Potrzeb Zdrowotnych w zakresie onkologii dla Polski pkt 3.2.6, Mapa Potrzeb Zdrowotnych w zakresie onkologii dla województwa świętokrzyskiego- Część III- prognozy potrzeb zdrowotnych pkt 3.4.4 - prognoza świadczeń radioterapełtycznych oraz pkt. 4.5 podsumowania).   Potrzeba lokalizacji dwóch dodatkowych akceleratorów w Kielcach zgodna jest opinią Krajowego Konsultanta w Dziedzinie Radioterapii onkologicznej z dnia 17.05.2017r. oraz Wystąpieniem Wojewody Świętokrzyskiego z dnia 09.05.2017 r.o zmianę zapisów w Mapach Potrzeb Zdrowotnychw zakresie onkologii dla województwa świętokrzyskiego. Zwiększenie liczby akceleratorów w Kielcach przyczyni się do racjanalniejszego wykorzystania posiadanej kadry radioterapeutów.*</t>
  </si>
  <si>
    <t>Polska</t>
  </si>
  <si>
    <t>Wsparcie oddziałów oraz innych jednostek organizacyjnych szpitali ponadregionalnych udzielających świadczeń zdrowotnych stacjonarnych i całodobowych w zakresie chorób nowotworowych (roboty budowlane, doposażenie);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t>
  </si>
  <si>
    <t>Głównym celem projektu jest  poprawa dostępności świadczeń zdrowotnych w zakresie chorób nowotworowych, a przez to poprawa wskaźnika przeżywalności oraz poprawa jakości życia chorych, powrót do wykonywania zawodu osób z przebytą chorobą nowotworową.</t>
  </si>
  <si>
    <t>2019.05</t>
  </si>
  <si>
    <t>Budowa dwóch bukrów na potrzeby instalacji dwóch nowych akceleratorów</t>
  </si>
  <si>
    <t>zakup akceleratora wysokoenergetycznego do stereotaksji</t>
  </si>
  <si>
    <t xml:space="preserve">rozbudowa systemu zarządzania i planowania na potrzeby nowych akceleratorów polegająca na zakupie urządzeń medycznych (stacji planowania) wraz z licencjonowanym oprogramowaniem specjalistycznym, kompatybilnym z istniejącymi w jednostce systemami planowania i infromatycznymi </t>
  </si>
  <si>
    <t>Doposażenie w sprzęt dozymetryczny</t>
  </si>
  <si>
    <t xml:space="preserve">Niniejszy projekt wpisuje się w Mapę potrzeb zdrowotnych w zakresie onkologii dla Województwa Warmińsko - Mazurskiego.   
Celowość niniejszego projektu zawarta jest m.in. w rozdziale 3.4.4 powyższego dokumentu zawierającego prognozę świadczeń radioterapeutycznych wraz ze wskazaniami na optymalizację ilości nowoczesnego sprzętu działającego w regionie województwa. Jednocześnie z Tabeli 29 stanowiącej o wynikach modelu optymalizacji zakupu i lokalizacji przyśpieszaczy liniowych w Polce na lata 2016-2025 w mieście Olsztyn w województwie warmińsko-mazurskim należy zwiększyć ilość akceleratorów z 3 do 5. Pod koniec 2015 roku w dwóch miastach położonych na terenie województwa wykonywano świadczenia z zakresu ww. terapii. Po trzy przyśpieszacze znajdowały sie  w Elblągu oraz Olsztynie. Model nie zakładał możliwość powstania podmiotów w nowych miastach w województwie. Wyniki dla województwa warmińsko-mazurskiego wskazują, że do 2025 roku powinna zostać zwiększona (do 5) liczba akceleratorów w Olsztynie. 
W latach 2011-2013 w województwie warmińsko-mazurskim zanotowano 40 tys. zgonów. Najczęstszymi przyczynami zgonów są między innymi nowotwory złośliwe. W województwie warmińsko-mazurskim odnotowano drugi najwyższy standaryzowany wskaźnik  umieralności (SMR) tj. 1,086.
Według opracowania pt "Proces leczenia w Polsce - analizy i modele. Tom I: Onkologia", w rozdziale "Choroby onkologiczne w Polsce - wyniki modelu na lata 2015-2025" w perspektywie najbliższych 10 lat należy oczekiwać wzrostu zachorowalności na nowotwory złośliwe w Polsce. Najwyższy 17% wzrost zachorowalności nastąpi w województwie Warmińsko-Mazurskim.
W 2015 r. w SP ZOZO MSWiA z W-MCO w Olsztynie teleterapią leczyło się 1976 pacjentów z nowotworami złośliwymi, natomiast w drugim ośrodku radioterapii w regionie  zaledwie 957. Na jeden akcelerator w naszej Jednostce przypadało 658 pacjentów. Obciążenie akceleratorów mierzone ilością leczonych chorych w przeliczeniu na 1 akcelerator jest jednym z najwyższym w Polsce i plasuje SP ZOZ MSWiA z W-M CO w Olsztynie na drugim miejscu.
W zakładzie radioterapii SP ZOZ MSWiA z W-M CO w Olsztynie corocznie zwiększa się liczba leczonych, a w roku 2016 liczba napromieniowanych pacjentów wynosiła 1976. W województwie warmińsko-mazurskim na 1 akcelerator przypada 241 tys. osób. Zalecenia określone w mapie potrzeb zdrowotnych Ministerstwa Zdrowia pkt.4 Zakres radioterapii oraz Raporcie Krajowego Konsultanta w dziedzinie radiologii onkologicznej za rok 2015 prof. Rafała Dziadziuszko to wartość poniżej 200 tys. osób na 1 akcelerator.
Projekt jest zgodny z aktualnie obowiązującymi mapami: Mapą potrzeb zdrowotnych dla Polski w zakresie onkologii (część III, pkt 4, zał. pkt 3.2.6)  oraz  Mapą potrzeb zdrowotnych dla woj. warmińsko-mazurskiego w zakresie onkologii (część 2.1.6, 3.4.4). Zgodnie z danymi z ww. map w związku z wydłużaniem się średniej wieku oraz w korelacji z innymi czynnikami prognozowany jest stały wzrost liczby chorych na nowotwory. Konieczne jest podjęcie działań mających na celu wyrównanie szans mieszkańców Polski w zakresie dostępności do nowoczesnej diagnostyki i leczenia onkologicznego (m.in. różne rodzaje radioterapii). </t>
  </si>
  <si>
    <t xml:space="preserve">Niniejszy projekt wpisuje się w Mapę potrzeb zdrowotnych w zakresie onkologii dla Województwa Warmińsko - Mazurskiego.   
Celowość niniejszego projektu zawarta jest m.in. w rozdziale 3.4.4 powyższego dokumentu zawierającego prognozę świadczeń radioterapeutycznych wraz ze wskazaniami na optymalizację ilości nowoczesnego sprzętu działającego w regionie województwa. Jednocześnie z Tabeli 29 stanowiącej o wynikach modelu optymalizacji zakupu i lokalizacji przyśpieszaczy liniowych w Polce na lata 2016-2025 w mieście Olsztyn w województwie warmińsko-mazurskim należy zwiększyć ilość akceleratorów z 3 do 5. Pod koniec 2015 roku w dwóch miastach położonych na terenie województwa wykonywano świadczenia z zakresu ww. terapii. Po trzy przyśpieszacze znajdowały sie  w Elblągu oraz Olsztynie. Model nie zakładał możliwość powstania podmiotów w nowych miastach w województwie. Wyniki dla województwa warmińsko-mazurskiego wskazują, że do 2025 roku powinna zostać zwiększona (do 5) liczba akceleratorów w Olsztynie. 
W latach 2011-2013 w województwie warmińsko-mazurskim zanotowano 40 tys. zgonów. Najczęstszymi przyczynami zgonów są między innymi nowotwory złośliwe. W województwie warmińsko-mazurskim odnotowano drugi najwyższy standaryzowany wskaźnik  umieralności (SMR) tj. 1,086.
Według opracowania pt "Proces leczenia w Polsce - analizy i modele. Tom I: Onkologia", w rozdziale "Choroby onkologiczne w Polsce - wyniki modelu na lata 2015-2025" w perspektywie najbliższych 10 lat należy oczekiwać wzrostu zachorowalności na nowotwory złośliwe w Polsce. Najwyższy 17% wzrost zachorowalności nastąpi w województwie Warmińsko-Mazurskim.
W 2015 r. w SP ZOZO MSWiA z W-MCO w Olsztynie teleterapią leczyło się 1976 pacjentów z nowotworami złośliwymi, natomiast w drugim ośrodku radioterapii w regionie  zaledwie 957. Na jeden akcelerator w naszej Jednostce przypadało 658 pacjentów. Obciążenie akceleratorów mierzone ilością leczonych chorych w przeliczeniu na 1 akcelerator jest jednym z najwyższym w Polsce i plasuje SP ZOZ MSWiA z W-M CO w Olsztynie na drugim miejscu.
W zakładzie radioterapii SP ZOZ MSWiA z W-M CO w Olsztynie corocznie zwiększa się liczba leczonych, a w roku 2016 liczba napromieniowanych pacjentów wynosiła 1976. W województwie warmińsko-mazurskim na 1 akcelerator przypada 241 tys. osób. Zalecenia określone w mapie potrzeb zdrowotnych Ministerstwa Zdrowia pkt.4 Zakres radioterapii oraz Raporcie Krajowego Konsultanta w dziedzinie radiologii onkologicznej za rok 2015 prof. Rafała Dziadziuszko to wartość poniżej 200 tys. osób na 1 akcelerator.
Projekt jest zgodny z aktualnie obowiązującymi mapami: Mapą potrzeb zdrowotnych dla Polski w zakresie onkologii (część III, pkt 4, zał. pkt 3.2.6)  oraz  Mapą potrzeb zdrowotnych dla woj. warmińsko-mazurskiego w zakresie onkologii (część 2.1.6, 3.4.4). Zgodnie z danymi z ww. map w związku z wydłużaniem się średniej wieku oraz w korelacji z innymi czynnikami prognozowany jest stały wzrost liczby chorych na nowotwory. Konieczne jest podjęcie działań mających na celu wyrównanie szans mieszkańców Polski w zakresie dostępności do nowoczesnej diagnostyki i leczenia onkologicznego (m.in. różne rodzaje radioterapii). 
</t>
  </si>
  <si>
    <t>Nowotwory stanowią jeden z najpoważniejszych, zdrowotnych w Polsce. Uwzględniając wyłącznie procesy demograficzne szacuje się, ze w okresie 2016-2029 liczba nowych przypadków nowotworów złośliwych w Polsce wzrośnie z poziomu 180,3 tys. do 213,1 tys. (+18%). Do roku 2029 największy wzrost liczby nowych przypadków odnotowany zostanie w województwach wielkopolskim, pomorskim oraz warmińsko-mazurskim - po 26%. Do roku 2029 najbardziej zmieni się sytuacja w województwie warmińsko-mazurskim, lubuskim oraz podkarpackim - liczba nowych przypadków wzrośnie w tych województwach odpowiednio o: 37%, 36% oraz 36%.
Do roku 2029 największy wzrost zachorowalności obserwowany będzie w województwach warmińsko-mazurskim, pomorskim oraz wielkopolskim - po 28% więcej przypadków zachorowań niż w roku 2016.
Obecny stan oraz niekorzystne tendencje  w zachorowalności na choroby nowotworowe w Polsce (w tym w województwie warmińsko-mazurskim) oraz niewystarczające zaopatrzenie województwa w przyspieszacze liniowe wynikające z potrzeb ujętych w Mapach potrzeb zdrowotnych w zakresie onkologii (dla Polski oraz dla województwa warmińsko-mazurskiego) uzasadniają celowość realizacji projektu. Samodzielny Publiczny Zakład Opieki Zdrowotnej Ministerstwa Spraw Wewnętrznych i Administracji z Warmińsko-Mazurskim Centrum Onkologii w Olsztynie jest jedynym w województwie warmińsko-mazurskim pełnoprofilowym ośrodkiem przygotowanym do profilaktyki, diagnostyki i leczenia chorób nowotworowych. W wyniku realizacji projektu nastąpi: 
- wzmocnienie strategicznej infrastruktury ochrony zdrowia,
- koncentracja wykonywania zabiegów  kompleksowo,
- poprawa szybkości oraz precyzji leczenia,
- poprawa jakości i trafności leczenia, 
- zwiększenie dostępności pacjentów do nowoczesnych technik leczenia radioterapią. 
Projekt przyczyni się do  poprawy świadczenia usług zdrowotnych w zakresie chorób nowotworowych. Unikalność technologii akceleratorów liniowych jako narzędzia do walki z nowotworami jest szansą na poprawę stanu zdrowia osób w wieku produkcyjnym. Niniejszy projekt ma strategiczne znaczenie dla zabezpieczenia wzrastających potrzeb  zdrowotnych w zakresie leczenia chorób nowotworowych.
W wyniku realizacji projektu podniesie się w istotny sposób jakość  świadczonych usług medycznych, a co za tym idzie zmniejszone zostaną dysproporcje w dostępie do świadczeń zdrowotnych. Radioterapia onkologiczna jest obok chirurgii podstawową metodą leczenia chorych na nowotwory złośliwe.  Inwestycja ta ma charakter strategiczny i ponadregionalny,  przyczyni się bowiem do rozwoju krajowego , regionalnego i lokalnego, zmniejszy nierówności w zakresie stanu zdrowia. Realizacja projektu jest zgodna z założeniami IX Osi POIiŚ.</t>
  </si>
  <si>
    <t>POIiŚ.9.P.73, POIiŚ.9.P.74, POIiŚ.9.P.75, POIiŚ.9.P.76, POIiŚ.9.P.77, POIiŚ.9.P.78</t>
  </si>
  <si>
    <t>POIiŚ.9.P.79</t>
  </si>
  <si>
    <t>Poprawa jakości oraz zwiększenie dostępności do leczenia onkologicznego poprzez wymianę akceleratorów liniowych w Centrum Onkologii w Gliwicach</t>
  </si>
  <si>
    <t>Centrum Onkologii - Instytut  im. Marii Skłodowskiej-Curie
 Oddział w Gliwicach</t>
  </si>
  <si>
    <t>m. Gliwice</t>
  </si>
  <si>
    <t>-</t>
  </si>
  <si>
    <t xml:space="preserve">Zadanie inwestycyjne planowane w ramach projektu wpisuje się w priorytety i cele przyjęte do realizacji w następujących dokumentach strategicznych:
- Policy Paper dla ochrony zdrowia na lata 2014-2020,
- Narodowy Program Zwalczania Chorób Nowotworowych,
- Szczegółowy Opis Osi Priorytetowych Programu Operacyjnego Infrastruktura i Środowisko,
- Długookresowa strategia rozwoju kraju 2030,
- Strategia Rozwoju Kraju 2020,
- Strategia Rozwoju Kapitału Ludzkiego,
- Strategia Sprawne Państwo,
- Strategia Rozwoju Województwa Śląskiego 2020.
Ponadto, projekt jest zgodny z Mapą potrzeb zdrowotnych w zakresie lecznictwa szpitalnego dla Polski oraz Mapą potrzeb zdrowotnych w zakresie lecznictwa szpitalnego dla województwa śląskiego.
Projekt zgodny jest z wyznaczonym Priorytetem: "Rozwój sprzyjający włączeniu społecznemu – gospodarka charakteryzująca się wysokim poziomem zatrudnienia i zapewniająca spójność gospodarczą, społeczną i terytorialną", w którym to opisano, iż jego realizacja będzie wymagać "walki z ubóstwem i wykluczeniem społecznym oraz zmniejszenia nierówności w obszarze zdrowia, tak aby rozwój przyniósł korzyści wszystkim." </t>
  </si>
  <si>
    <t xml:space="preserve">Realizacja wnioskowanego projektu będzie zakładała uzyskanie najlepszych efektów przy jak najmniejszych nakładach. Przy wyborze wariantów realizacji projektu COI będzie kierował się  zarówno potrzebami pacjentów, personelu,  jak i przede wszystkim względami ekonomicznymi, społecznymi, technicznymi, przyrodniczymi.
Wybrany do realizacji wariant będzie zgodny z założonymi celami projektu, przyczyni się do zwiększenia jakości i dostępności do świadczeń dedykownaych chorobom nowotworowym oraz będzie dążył do maksymalnej efektywności kosztowej projektu, w zakresie samej inwestycji jak i przyszłych kosztów eksploatacyjnych.
Kompleksowe podejście do  diagnostyki i leczenia pacjentów z chorobami nowotworowymi podniesie  skuteczność i bezpieczeństwo ich leczenia, co przełoży się na krótszy czas hospitalizacji, a także potencjalnie wykorzystanie mniejszej ilości środków leczniczych. Będzie też  miało wymierny wpływ na obniżenie kosztów ich leczenia. To holistyczne podejście w leczeniu chorych bezpośrednio wpłynie na efektywność finansową Szpitala. </t>
  </si>
  <si>
    <t xml:space="preserve">Projekt jest zgodny z aktualnie obowiązującymi mapami: Mapą potrzeb zdrowotnych dla Polski w zakresie onkologii (część III, pkt 4, zał. pkt 3.2.6)  oraz  Mapą potrzeb zdrowotnych dla woj. śląskiego w zakresie onkologii (część 2.1.5, 3.4.4). Wg mapy potrzeb zdrowotnych w zakresie chorób nowotworowych dla Polski w zakresie współczynnika liczba przypadków nowotworów złośliwych w przeliczeniu na 100 tys. mieszkańców dominowały woj. łódzkie (466), pomorskie (463), zachodniopomorskie (456) oraz śląskie (450). Standaryzowany względem wieku współczynnik zapadalności (liczba zachorowań na 100 tys. ludności) był najwyższy w województwie pomorskim, a najniższy w woj. lubelskim, jeśli chodzi o nowotwory złośliwe ogółem. Natomiast we wszystkich z badanych grup nowotworów pod względem powyższego współczynnika dominowały województwa łódzkie, śląskie i świętokrzyskie. Rak piersi był odpowiedzialny za 13,5% zgonów kobiet w Polsce spowodowanych nowotworem złośliwym. Najwyższa wartość SMR odnotowano w woj. śląskim. Spośród 19 szpitali, które leczyły najwięcej pacjentów onkologicznych w Polsce, świadczeniodawcą udzielającym najwięcej świadczeń pacjentom z innych województw było Centrum Onkologii – Instytut im. Marii Skłodowskiej-Curie Oddział w Gliwicach (2,2 tys. pacjentów; 39,3% udział wśród wszystkich leczonych pacjentów).
Wg mapy potrzeb zdrowotnych w zakresie chorób nowotworowych dla Polski w 2012 r. w szpitalach leczących ponad 1% pacjentów w skali kraju największą liczbę pacjentów leczonych w trybie szpitalnym stanowili pacjenci z nowotworem złośliwym piersi (16,4 tys.) oraz nowotworami złośliwymi żeńskich narządów płciowych (11,1 tys.). Najmniej odnotowano przypadków nowotworów złośliwych jądra (786 pacjentów). W Wielkopolskim Centrum Onkologii im. Marii Skłodowskiej-Curie w Poznaniu, Szpitalu Centrum Onkologii - Instytucie Oddziału w Krakowie, Dolnośląskim Centrum Onkologii we Wrocławiu oraz Centrum Onkologii Ziemi Lubelskiej im. Św. Jana z Dukli SPZOZ w Lublinie ponad 1/4 pacjentów z nowotworami stanowili pacjenci z nowotworami piersi. Podobny udział (31%) zaobserwowano w Centrum Onkologii-Instytucie im. Marii Skłodowskiej-Curie Oddziale w Gliwicach w zakresie hospitalizacji z powodu nowotworów tarczycy.
W latach 2010-2012 w Polsce leczono około 21 tys. pacjentów z nowotworem złośliwym tarczycy, z czego 7 świadczeniodawców hospitalizowało więcej niż 2% pacjentów w skali kraju. Łącznie tych 7 świadczeniodawców hospitalizowało około 72% wszystkich pacjentów z nowotworem złośliwym tarczycy. Świadczy to o bardzo mocnym scentralizowaniu leczeniu tego nowotworu. Zdecydowanie najwięcej pacjentów z tym nowotworem (ponad 5 tys.) leczono w Centrum Onkologii – Instytucie im. Marii Skłodowskiej-Curie Oddziale w Gliwicach (zgodnie z Mapą potrzeb zdrowotnych w zakresie onkologii dla Polski).
Zgodnie z Mapą potrzeb zdrowotnych w zakresie onkologii dla województwa śląskiego w Polsce w latach 2010–2012 rocznie występowało ponad 160 tysięcy nowych zachorowań na nowotwory złośliwe, bez uwzględnienia nowotworów układu krwionośnego oraz nieczerniakowych nowotworów złośliwych skóry. W Polsce w 2012 roku największą liczbę zachorowań na nowotwory złośliwe zaobserwowano w województwie mazowieckim (23 605 osób) (Wykres 33, Wykres 34). Wysoka liczba zachorowań odnotowana została również w województwie śląskim (20 756). W województwie śląskim w roku 2012 najczęstsze rozpoznania spośród nowotworów złośliwych dotyczyły: nowotworu tchawicy, oskrzela i płuca, piersi, gruczołu krokowego oraz jelita grubego. Ich udział w strukturze zachorowań nie różnił się znacząco od struktury w Polsce (Wykres 61: Udział głównych grup nowotworów w województwie śląskim na tle Polski, str.47).
W Polsce w 2012 roku 34 ośrodki udzielały świadczeń z zakresu radioterapii. Centrum Onkologii- Instytut im. Marii Skłodowskiej-Curie w Warszawie sprawozdało świadczenia z zakresu teleradioterapii dla 6,8 tys. pacjentów, a zakresu brachyterapii dla 834 pacjentów. Centrum Onkologii - Instytut im. Marii Skłodowskiej-Curie Oddział w Gliwicach przyjęło 5,85 tys. pacjentów w zakresie teleradioterapii oraz 780 pacjentów w zakresie brachyterapii. W 2012 roku dla mieszkańców Polski rozliczono prawie 35,5 tys. świadczeń teleterapii radykalnej oraz ponad 22,2 tys. świadczeń teleterapii paliatywnej (zgodnie z mapą potrzeb zdrowotnych w zakresie onkologii dla Polski). Pacjenci z poszczególnych województw korzystali ze świadczeń z zakresu teleterapii w zróżnicowanym stopniu (wyniki te potwierdzają również dane standaryzowane, eliminujące wpływ rodzaju nowotworu oraz jego stadium).W skali kraju na 100 pacjentów onkologicznych przypadało 24 świadczeń w zakresie teleterapii. Najczęściej korzystali z nich pacjenci mieszkający w województwach: śląskim (30,9 świadczeń na 100 pacjentów onkologicznych), lubuskim (29,3), kujawsko-pomorskim (28,1) oraz podkarpackim (27).  Zgodnie z Mapą potrzeb zdrowotnych w zakresie onkologii dla Polski w 2014 roku liczba pacjentów, którym udzielano świadczeń teleradioterapii wyniosła blisko 65 tys., co oznacza że na 1 akcelerator przypadało średnio 0,45 tys. pacjentów (spełnione zalecenia IAEA z 2010 roku rekomendujące 450 pacjentów na akcelerator). (Mapa potrzeb zdrowotnych w zakresie onkologii dla Polski, str 14-15). NAJGORSZĄ SYTUACJĘ NOTOWANO w dwóch najbardziej ludnych województwach Polski – mazowieckim (583 pacjentów na akcelerator) oraz śląskim (606 pacjentów na akcelerator). Liczba pacjentów przypadająca na jeden akcelerator w województwie śląskim wynosiła 606 (Mapa potrzeb zdrowotnych w zakresie onkologii dla Polski, str 126). Zgodnie z Mapą potrzeb zdrowotnych w zakresie onkologii dla Polski w Polsce w 2014 roku znajdowało się 144 akceleratorów liniowych. Najwięcej znajdowało się w województwach śląskim (25 akceleratorów liniowych), mazowieckim (17) oraz małopolskim (15). Najmniej w województwach lubuskim i opolskim (po trzy). Najwięcej z nich znajdowało się w dużych ośrodkach miejskich (Warszawa, Poznań, Gliwice). Zgodnie z Mapą potrzeb zdrowotnych w zakresie onkologii dla województwa śląskiego w 2014 r. w skali kraju jeden akcelerator przypadał na ponad 273 tys. osób. Jest to więcej, niż wynikałoby z międzynarodowych wytycznych. Według jednych z najmniej rygorystycznych zaleceń, czyli wytycznych Europejskiego Towarzystwa Radioterapii Onkologicznej z 2005 r. jeden przyspieszacz liniowy powinien przypadać w Polsce na nie więcej niż 250 tys. ludności. Z kolei Międzynarodowa Agencja Atomowa (IAEA) oceniła w 2010 roku, że w celu pełnego zaspokojenia zapotrzebowania jeden przyspieszacz powinien przypadać na nie więcej niż 180 tys. ludności. (Mapa potrzeb zdrowotnych w zakresie onkologii dla województwa śląskiego, str.170). Nie zostały spełnione wymogi zaleceń ESTRO z 2005 roku (1 akcelerator na 250 tys. ludności), ani IAEA z 2010 roku (1 akcelerator na 180 tys. ludności). (Mapa potrzeb zdrowotnych w zakresie onkologii dla Polski, str 14-15). Najlepszym stosunkiem liczby ludności do zainstalowanych akceleratorów charakteryzowały się w kolejności województwa śląskie (1 na 184 tys.), zachodniopomorskie (1 na 215 tys.), małopolskie (1 na 240 tys.) oraz warmińsko-mazurskie (1 na 241 tys.). Były to jedyne województwa spełniające zalecenia ESTRO z 2005 r. ŻADNE WOJEWÓDZTWO W POLSCE NIE SPEŁNIAŁO ZALECEŃ IAEA. (Mapa potrzeb zdrowotnych w zakresie onkologii dla województwa śląskiego, str.170). Zgodnie z Mapą potrzeb zdrowotnych w zakresie onkologii dla województwa śląskiego w Polsce na dzień 31.12.2014 znajdowały się 23 akceleratory wyprodukowane do 2004 roku, co stanowiło 16% wszystkich zainstalowanych w kraju. Najwięcej spośród nich (4) znajdowało się w Centrum Onkologii - Instytut im. M. Skłodowskiej-Curie. (Mapa potrzeb zdrowotnych w zakresie onkologii dla województwa śląskiego, str.172). Zgodnie z Mapą potrzeb zdrowotnych w zakresie onkologii dla Polski  średni wiek akceleratorów w woj. śląskim wynosi 5,2 (wykres: średni wiek akceleratorów w województwach Polski, str. 126).
</t>
  </si>
  <si>
    <t>2016.10</t>
  </si>
  <si>
    <t>Zadanie 1: ZAKUP I INSTALACJA AKCELERATORA NR 1 WRAZ Z PRACAMI ADAPTACYJNYMI BUNKRA KONIECZNYMI DO MONTAŻU URZĄDZENIA (PRACE WYMAGAJĄCE ZGŁOSZENIA ROBÓT BUDOWLANYCH)</t>
  </si>
  <si>
    <t>Zadanie 3: ZAKUP I INSTALACJA AKCELERATORA NR 3 WRAZ Z PRACAMI ADAPTACYJNYMI BUNKRA KONIECZNYMI DO MONTAŻU URZĄDZENIA (PRACE WYMAGAJĄCE ZGŁOSZENIA ROBÓT BUDOWLANYCH)</t>
  </si>
  <si>
    <t>Zadanie 4: ZAKUP I INSTALACJA AKCELERATORA NR 4 WRAZ Z PRACAMI ADAPTACYJNYMI BUNKRA KONIECZNYMI DO MONTAŻU URZĄDZENIA (PRACE WYMAGAJĄCE ZGŁOSZENIA ROBÓT BUDOWLANYCH)</t>
  </si>
  <si>
    <t>Koszt działań informacyjno-promocyjnych (tablice informacyjne/pamiatkowe, naklejki na środki trwałe, rollup)</t>
  </si>
  <si>
    <t>Liczba leczonych w podmiotach leczniczych objętych wsparciem (wartość bezwzględna)</t>
  </si>
  <si>
    <t>Zakup akceleratorów do Ośrodka Radioterapii  w Wielospecjalistycznym Szpitalu Wojewódzkim w Gorzowie Wlkp. Sp. z o.o.</t>
  </si>
  <si>
    <t>Wielospecjalistyczny Szpital Wojewódzki w Gorzowie Wlkp. Sp. z o.o.
 ul. Dekerta 1, 66-400 Gorzów Wlkp.</t>
  </si>
  <si>
    <t xml:space="preserve">m. Gorzów Wlkp.
</t>
  </si>
  <si>
    <t xml:space="preserve">
0861
</t>
  </si>
  <si>
    <r>
      <t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t>
    </r>
    <r>
      <rPr>
        <i/>
        <sz val="9"/>
        <color indexed="10"/>
        <rFont val="Calibri"/>
        <family val="2"/>
        <charset val="238"/>
      </rPr>
      <t xml:space="preserve"> </t>
    </r>
    <r>
      <rPr>
        <i/>
        <sz val="9"/>
        <rFont val="Calibri"/>
        <family val="2"/>
        <charset val="238"/>
      </rPr>
      <t xml:space="preserve">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t>
    </r>
    <r>
      <rPr>
        <b/>
        <i/>
        <sz val="9"/>
        <rFont val="Calibri"/>
        <family val="2"/>
        <charset val="238"/>
      </rPr>
      <t xml:space="preserve">   </t>
    </r>
  </si>
  <si>
    <t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t>
  </si>
  <si>
    <t>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t>
  </si>
  <si>
    <t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t>
  </si>
  <si>
    <t xml:space="preserve"> </t>
  </si>
  <si>
    <t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t>
  </si>
  <si>
    <t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t>
  </si>
  <si>
    <t>opracowanie studium wykonalności</t>
  </si>
  <si>
    <t>Zakup sprzętu medycznego</t>
  </si>
  <si>
    <t>zakup dwóch akceleratorów: akceleratora wysokoenergetycznego dedykowanego do procedur stereotaktycznych oraz akceleratora wysokoenergetycznego</t>
  </si>
  <si>
    <t>Instalacja sprzętu</t>
  </si>
  <si>
    <t>dostawa, montaż, uzyskanie pozwoleń, uruchomienie sprzętu</t>
  </si>
  <si>
    <t>Działania promocyjne</t>
  </si>
  <si>
    <t xml:space="preserve">Promocja projektu </t>
  </si>
  <si>
    <t>Planowana alokacja* [mln PLN]</t>
  </si>
  <si>
    <t>2019.03</t>
  </si>
  <si>
    <t xml:space="preserve">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
</t>
  </si>
  <si>
    <t>Przemysław Kalinowski, Departament Funduszy Europejskich i e-Zdrowia, starszy specjalista, 
tel. 22 53 00 348, e-mail: p.kalinowski@mz.gov.pl
Małgorzata Iwanicka-Michałowicz,  DepartamentFunduszy Europejskich i e-Zdrowia, naczelnik, 
tel. 22 53 00 396, e-mail: m.iwanicka@mz.gov.pl</t>
  </si>
  <si>
    <t>3.1</t>
  </si>
  <si>
    <t xml:space="preserve">Lokalizacja inwestycji </t>
  </si>
  <si>
    <t>Województwo:</t>
  </si>
  <si>
    <t>Mazowieckie</t>
  </si>
  <si>
    <t>A.2</t>
  </si>
  <si>
    <t>Gmina:</t>
  </si>
  <si>
    <t>Ochota, Ursynów</t>
  </si>
  <si>
    <t>9.1</t>
  </si>
  <si>
    <t>Koordynator projektu u Beneficjenta</t>
  </si>
  <si>
    <t>Sławomir Gadomski - Zastępca Dyrektora ds. Zarządzania i Finansów
dr n. med. Dorota Kiprian - Naczelny Specjalista Radioterapeuta</t>
  </si>
  <si>
    <t>A.11</t>
  </si>
  <si>
    <r>
      <t>Zakres działań ujętych w projekcie obejmuje wymianę 3 akcelaratorów,  przystosowanych do realizowania technik wysoko konformalnych w tym jednego dedykowanego technikom specjalnym, w tym radioterapii stereotaktycznej  oraz do napromieniania całego ciała (TBI) w technice obrotowej. Projekt zakłada adaptację trzech bunkrów do wymiany akceleratorów.</t>
    </r>
    <r>
      <rPr>
        <sz val="10"/>
        <color rgb="FFFF0000"/>
        <rFont val="Calibri"/>
        <family val="2"/>
        <charset val="238"/>
        <scheme val="minor"/>
      </rPr>
      <t xml:space="preserve"> </t>
    </r>
    <r>
      <rPr>
        <sz val="10"/>
        <rFont val="Calibri"/>
        <family val="2"/>
        <charset val="238"/>
        <scheme val="minor"/>
      </rPr>
      <t xml:space="preserve">Całość projektu wpisuje się w przygotowany plan restrukturyzacji pionu radioterapii w Centrum Onkologii - Instytut w Warszawie.
</t>
    </r>
    <r>
      <rPr>
        <b/>
        <sz val="10"/>
        <rFont val="Calibri"/>
        <family val="2"/>
        <charset val="238"/>
        <scheme val="minor"/>
      </rPr>
      <t>Przedmiot projektu będzie obejmować także akcelerator, którego wymiana prowadzona jest na podstawie umowy z MZ Umowa CO-MZ 1/6/14/2016/97/1274 zawartej 7 października 2016 r. W ramach niniejszej umowy wydatkowano środki w latach: 2016 - 7 500 000,00 zł, 2017 - 3 330 186,00 zł. W przypadku przyjęcia projektu do dofinansowania ze środków UE środki na inwestycje stanowiące wydatki kwalifikowane, przekazane z budżetu MZ  zostaną rozliczone jako zaliczka (nie dojdzie do podwójnego finansowania wydatków).</t>
    </r>
  </si>
  <si>
    <t>21.1</t>
  </si>
  <si>
    <t>Wypełnienie celów POIiŚ</t>
  </si>
  <si>
    <r>
      <t>Projekt jest zgodny z celem głównym POIiŚ:</t>
    </r>
    <r>
      <rPr>
        <b/>
        <sz val="10"/>
        <rFont val="Calibri"/>
        <family val="2"/>
        <charset val="238"/>
        <scheme val="minor"/>
      </rPr>
      <t xml:space="preserve"> Wsparcie gospodarki efektywnie korzystającej z zasobów i przyjaznej środowisku oraz sprzyjającej spójności terytorialnej i społecznej</t>
    </r>
    <r>
      <rPr>
        <sz val="10"/>
        <rFont val="Calibri"/>
        <family val="2"/>
        <charset val="238"/>
        <scheme val="minor"/>
      </rPr>
      <t>, ze względu na poprawę warunków leczenia i stanu zdrowia osób w wieku przed i produkcyjnym (zasoby) oraz podniesienie jakości życia społeczeństwa jak i zmniejszanie nierówności społecznych dzięki zapewnieniu równego dostępu do publicznych usług medycznych (spójność społeczna). Projekt wpłynie też na realizację celu Osi IX: Wzmocnienie strategicznej infrastruktury ochrony zdrowia, przyczyniając się do rozwoju strategicznych elementów infrastruktury ochrony zdrowia o znaczeniu krajowym (w zakresie ponadregionalnych wysokospecjalistycznych ośrodków medycznych) i tworząc warunki dla zwiększenia dostępu do niej wszystkim mieszkańcom z terenu kraju, co wpłynie na zmniejszenie nierówności w zakresie stanu zdrowia.
W ramach infrastruktury ponadregionalnych podmiotów leczniczych głównym celem jest</t>
    </r>
    <r>
      <rPr>
        <b/>
        <sz val="10"/>
        <rFont val="Calibri"/>
        <family val="2"/>
        <charset val="238"/>
        <scheme val="minor"/>
      </rPr>
      <t xml:space="preserve"> Poprawa jakości i dostępności udzielanych świadczeń zdrowotnych w zakresie chorób nowotworowych</t>
    </r>
    <r>
      <rPr>
        <sz val="10"/>
        <rFont val="Calibri"/>
        <family val="2"/>
        <charset val="238"/>
        <scheme val="minor"/>
      </rPr>
      <t>. Projekt zapewni wymianę 3 starych akceleratorów na nowoczesne, bardziej precyzyjne wyroby medyczne o cechach umożliwijących realizację nowych, bezpiecznych technik leczenia. Realizacja tej inwestycji przyczyni się do unowocześnienia obecnych zasobów infrastruktury ochrony zdrowia o charakterze ponadregionalnym w odniesieniu do onkologii (specjalizacja kluczowa ze względu na istniejące trendy epidemiologiczne oraz demograficzne).
Ponadto projekt wpłynie na:
- zapewnienie wysokiej jakości kompleksowego leczenia pacjentów z rozpoznanymi nowotworami;
- skoordynowanie szybkiego procesu leczenia;
- poprawę jakości opieki zdrowotnej nad pacjentem;
- zwiększoną liczbę wykonywanych usług; 
- podniesiony standard świadczonych usług medycznych;
- zwiększony dostęp do usług świadczonych przez CO-I.</t>
    </r>
  </si>
  <si>
    <t>A.13</t>
  </si>
  <si>
    <t>21.2</t>
  </si>
  <si>
    <t>Unijna i krajowa podstawa prawna (podstawy prawne) zgodności pomocy publicznej z rynkiem wewnętrznym UE/ Przyczyna uznania, że wsparcie nie stanowi pomocy publicznej</t>
  </si>
  <si>
    <t>Projekt nie podlega pomocy publicznej, na podstawie dokumentów:
• Traktat o funkcjonowaniu Unii Europejskiej - Dz.Urz. UE C 115/46-199 z 09 maja 2008 r. 
• Rozporządzenie Komisji (WE) nr 800/2008 z 6 sierpnia 2008 r. uznającego niektóre rodzaje pomocy za zgodne ze wspólnym rynkiem w zastosowaniu art. 87 i 88 Traktatu (ogólne rozporządzenie w sprawie wyłączeń blokowych) - Dz. Urz. UE L 142 z 14 maja 1998 r.
• Decyzja Komisji Europejskiej w sprawie stosowania art. 86 ust.2 Traktatu WE do pomocy państwa w formie rekompensaty z tytułu świadczenia usług publicznych, przyznawanej przedsiębiorstwom realizującym usługi świadczone w ogólnym interesie gospodarczym - Dz. Urz. UE L 312 z 29 listopada 2005 r.
• Ustawa z 30 kwietnia 2004 r. o postępowaniu w sprawach dotyczących pomocy publicznej - tekst jedn.: Dz. U. z 2007 r. nr 59, poz. 404 ze zm. Projekt nie jest objęty pomocą publiczną, a maksymalne dofinansowanie kosztów inwestycji wynosi 80% ze środków UE i 20% z budżetu państwa.
Za pomoc publiczną uznaje się pomoc: pochodzącą ze środków państwowych lub udzielaną przez państwo, udzielaną na warunkach korzystniejszych niż oferowane na rynku, udzielaną selektywnie, grożącą zakłóceniem lub zaburzeniem konkurencji oraz wpływającą na wymianę handlową między państwami członkowskimi UE. Centrum Onkologii-Instytut poza instytutem badawczym jest również szpitalem i przychodnią, w której leczy się chorych na podstawie kontraktu z NFZ. Analizując fakt wystąpienia pomocy w przedmiotowym Projekcie należy przeanalizować wymienione powyżej warunki. 
W Konstytucji jest zapis, że Państwo ma obowiązek zapewnienia opieki medycznej swoim obywatelom, a działalność w tym zakresie nie jest formą działalności gospodarczej. Publiczne zakłady opieki zdrowotnej, które podpisały z NFZ umowy na świadczenie usług medycznych w ramach ubezpieczenia zdrowotnego, nie mają możliwości pobierania opłat od ubezpieczonych. Świadczą, więc usługi bezpłatnie. Kształt polskiego systemu zdrowotnego i specyfika jego funkcjonowania powoduje, iż pomoc na świadczenie usług w jego zakresie nie wpłynęłaby na wymianę handlową między państwami Unii. Zatem wsparcie w postaci np. dotacji na zakup akceleratorów nie stanowiłoby formy udzielania pomocy publicznej. 
Z punktu widzenia Beneficjenta, odpowiedź na pytanie czy udzielone wsparcie jest formą pomocy publicznej ma kluczowe znaczenie dla powodzenia projektu finansowanego ze środków publicznych. Zgodnie z deklaracją wnioskodawcy, organ udzielający wsparcia zgodnie z art. 108 ust.3 TFUE ma obowiązek uzyskania zgody Komisji Europejskiej na udzielenie pomocy, chyba że jest to pomoc zwolniona z wymogu notyfikacji. Szczególne warunki zwolnienia z obowiązku precyzuje decyzja Komisji Europejskiej w sprawie stosowania art. 86 ust. 2 Traktatu WE (obecnie art. 106 ust.2 TFUE) do pomocy państwa w formie rekompensaty z tytułu świadczenia usług publicznych, przyznawanej przedsiębiorstwom realizującym usługi świadczone w ogólnym interesie gospodarczym</t>
  </si>
  <si>
    <t>A.9</t>
  </si>
  <si>
    <t>26.0</t>
  </si>
  <si>
    <t>Planowane dofinansowanie [PLN]</t>
  </si>
  <si>
    <t>A.7</t>
  </si>
  <si>
    <t>1. Zakup akceleratora wysokoenergetycznego TrueBeam produkcji Varian Medical Systems</t>
  </si>
  <si>
    <t xml:space="preserve">Zakup akceleratora wysokoenergetycznego w ramach zadania „Doposażenie zakładów radioterapii w Polsce"  zgodnie z umową 1/6/14/2016/97/1274 zawartą pomiędzy Ministrem Zdrowia a CO-I w dniu 7 października 2016 r. </t>
  </si>
  <si>
    <t>Prace remontowo dostosowawcze</t>
  </si>
  <si>
    <t>2. Zakup, instalacja i wdrożenie do użytku klinicznego akceleratora dwuenergetycznego z możliwością prowadzenia terapii łukowej pod kontrolą obrazu.</t>
  </si>
  <si>
    <t>3. Zakup, instalacja i wdrożenie do użytku klinicznego bliźniaczego akceleratora do akceleratora kupowanego w ramach Zadania nr 2 (dwuenergetyczny akcelerator z możliwością prowadzenia terapii łukowej pod kontrolą obrazu).</t>
  </si>
  <si>
    <t>4. Zakup, instalacja i wdrożenie do użytku klinicznego akceleratora z możliwością prowadzenia terapii łukowej pod kontrolą obrazu dedykowanego do terapii stereotaktycznej.</t>
  </si>
  <si>
    <t>5. Zarządzanie projektem</t>
  </si>
  <si>
    <t>wartość bazowa</t>
  </si>
  <si>
    <t>wartość docelowa</t>
  </si>
  <si>
    <t>Liczba leczonych w podmiotach leczniczych objętych wsparciem (wartość względna, tj. przyrost wskaźnika)</t>
  </si>
  <si>
    <t>Wymiana jednego akceleratora oraz rozbudowa Kliniki Radioterapii Świętokrzyskiego Centrum Onkologii w Kielcach z zakupem dodatkowego  akceleratora</t>
  </si>
  <si>
    <t>Błachut Jerzy, starszy specjalista do spraw inwestycji, jerzybl@onkol.kielce.pl. Tel. 041/36-74-471</t>
  </si>
  <si>
    <t xml:space="preserve">Celem działania jest poprawa efektywności systemu ochrony zdrowia ze względu na trendy epidemiologiczne oraz zasoby pracy.  Działania te mają kluczowe znaczenie dla zapewnienia odpowiedniej liczby osób aktywnych zawodowo w związku z narastającym zjawiskiem starzenia się społeczeństwa i zmniejszaniem się odsetka osób w wieku produkcyjnym. W ramch działania realizowany będzie projekt w zakresie rozbudowy  infrastruktury ochrony zdrowia o chrakterze ponadregionalnym w odniesieniu do kluczowej specjalizacji jakim jest radioterapia.Poprzez realizację projektuzwiększy się dostępność do radtoterapii </t>
  </si>
  <si>
    <t>W rozumieniu art. 107 ust.1 Traktatu o funkcjonowaniu Unii Europiejskiej (TFUE)  wsparcie nie stanowi Pomocy Publicznej.  Nie powoduje korzyści, ponieważ świadczone będą usługi  w ramach kontraktu z NFZ. Zrealizowanie projektu nie grozi zakłóceniem konkuręcji z uwagi na przyjęty system finansowania świadczeń zdrowotnych przez NFZ oraz możliwość realizacji tego typu zadania tylko w ramach Mapy Potrzeb Zdrowotnych.</t>
  </si>
  <si>
    <t>Opracowanie dokumentacji projektowej- akcelerator nr 1</t>
  </si>
  <si>
    <t xml:space="preserve">Wykonanie dokumentacji projektowej </t>
  </si>
  <si>
    <t>Opracowanie dokumentacji projektowej- akcelerator nr 2</t>
  </si>
  <si>
    <t>Wykonanie robót przystosowawczych - akcelerator nr 1</t>
  </si>
  <si>
    <t>Wykonanie robót przystosowawczych budowlano-instalacyjnych</t>
  </si>
  <si>
    <t>Budowa budynku radioterapii z bunkrem- akcelerator nr 2</t>
  </si>
  <si>
    <t>Zakup akceleratora- akcelerator nr1</t>
  </si>
  <si>
    <t xml:space="preserve">Zakup i montaż akceleratora w pomieszczeniu bunkra </t>
  </si>
  <si>
    <t>Zakup akceleratora - akcelerator nr2</t>
  </si>
  <si>
    <t>Zakup dodatkowego wyposażenia - akcelerator nr 1</t>
  </si>
  <si>
    <t>Modyfikacja systemu planowania leczenia Pinnacle, modyfikacja systemów weryfikacji i zarządzania wraz z integracją systemu szpitalnego i archiwizacji.</t>
  </si>
  <si>
    <t>Zakup pierwszego wyposażenia budynku- akcelerator nr 2</t>
  </si>
  <si>
    <t>Szkolenie personelu w zakresie obsługii sprzętu- akcelerator nr 1 (wydatek niekwalifikowalny)</t>
  </si>
  <si>
    <t>Szkolenie personelu w zakresie obsługi sprzętu</t>
  </si>
  <si>
    <t>Demontaż i urylizacja starego akceleratora- akcelerator nr 1</t>
  </si>
  <si>
    <t>Demontaż i utylizacja starego akceleratora</t>
  </si>
  <si>
    <t>Nadzór autorski i inwestorski- akcelerator nr 2</t>
  </si>
  <si>
    <t>Zarzadzanie projektem- akcelerator nr 2</t>
  </si>
  <si>
    <t>Promocja projektu- akcelerator nr 2</t>
  </si>
  <si>
    <t>* projekt warunkowo umieszczony w Planie Działań, złożenie wniosku o dofinansowanie możliwe będzie po zamieszczeniu przez DAiS pisma o zmianie likalizacji akceleratorów na stronie dedykowanej mapom potrzeb zdrowotnych w zakresie onkoligii</t>
  </si>
  <si>
    <t>FISZKA PROJEKTU POZAKONKURSOWEGO</t>
  </si>
  <si>
    <t xml:space="preserve">prof. dr hab. n. med. Leszek Miszczyk, Kierownik Zakładu Radioterapii tel. +32/278-80-01 fax. 
+32/278-80-01, e-mail: Leszek.Miszczyk@io.gliwice.pl
</t>
  </si>
  <si>
    <t xml:space="preserve">Realizacja projektu jest uzasadniona w związku z aktualnymi trendami epidemiologicznymi oraz demograficznymi. Nowotwory złośliwe to druga w kolejności za chorobami układu krążenia przyczyna najbardziej zagrażająca życiu mieszkańców Polski.  Stanowią one razem z chorobami układu krążenia największe obciążenie systemu ze względu na umieralność i koszty leczenia. Przewidywany zakres wsparcia jest zgodny z kierunkiem interwencji dotyczącym zmniejszenia zachorowalności i przedwczesnej umieralności z powodu nowotworów. Centrum Onkologii – Instytut Oddział w Gliwicach (COI) jest instytutem badawczym i podmiotem leczniczym, utworzonym przez Radę Ministrów i nadzorowanym przez Ministra właściwego do spraw zdrowia. COI jest ośrodkiem onkologicznym świadczącym usługi zdrowotne na najwyższym europejskim poziomie. Gliwicki Oddział Instytutu Onkologii jest jedyną jednostką w Województwie Śląskim posiadającą III, najwyższy, stopień referencyjności w zakresie wysokospecjalistycznego, kompleksowego lecznictwa i diagnostyki chorób nowotworowych.
KATEGORIA JEDNOSTKI NAUKOWEJ ZGODNIE Z ZASADAMI OCENY PARAMETRYCZNEJ MNISW – 2 kategoria.
COI należy do największych jednostek medycznych w kraju - w jego strukturze znajduje się 6 klinik, 10 zakładów, 2 odziały dzienne, a także 14 poradni specjalistycznych. W gliwickim Instytucie zatrudnionych jest 1560 osób, w tym 246 lekarzy, 291 pielęgniarek, 192 techników, 39 fizyków medycznych, 35 diagnostów laboratoryjnych, 10 farmaceutów, 58 biologów, biotechnologów, chemików, 5 fizjoterapeutów, 5 psychologów. Liczba chorych leczonych promieniami (radioterapia i brachyterapia) jest jedną z największych w kraju i w 2016 roku wyniosła ponad 8100. Rocznie w COI hospitalizowanych jest ponad 26 tys. pacjentów, wykonuje się ponad 3200 zabiegów operacyjnych, a ambulatoryjnie leczonych jest ok 12 tys. chorych. W 2016 roku w Przychodni Przyklinicznej Centrum Onkologii – Instytutu Oddział w Gliwicach przebadano ponad 73 tys. osób i wykonano ponad 203 tys. porad . Należy podkreślić, że przy aktualnym stanie wyposażenia COI w sprzęt, możliwości precyzyjnego rozpoznawania i monitorowania chorób nowotworowych są ograniczone. Jest to związane nie tylko z ograniczonym dostępem pacjentów do badań ale i z wymogami nowoczesnej medycyny. Współczesne leczenie wymaga bardzo precyzyjnej diagnostyki i skutecznego leczenia, które realizowane powinno być przy pomocy najnowocześniejszego sprzętu. Ze względu na zakres i charakter projekt ma strategiczne znaczenie dla społeczno-gospodarczego rozwoju kraju i regionu.
PROGNOZA 
Zgodnie z mapą potrzeb zdrowotnych w zakresie onkologii dla województwa śląskiego w latach 2016–2029 przewidywany jest ciągły wzrost liczby nowych przypadków nowotworów złośliwych w Polsce (Wykres 223, str.150). W roku 2016 liczba nowych przypadków będzie wynosić 180,29 tys. a do roku 2029 wzrośnie do wartości 213,14 tys. Oznacza to 18% wzrost w okresie 14 lat. W województwie śląskim wystąpi druga najwyższa liczba nowych przypadków nowotworów złośliwych w Polsce – 22,5 tysiąca. W 2016 roku w Polsce odnotowanych zostanie ponad 27,6 tys. nowych przypadków nowotworów złośliwych płuca. Najwięcej z nich wystąpi w województwach mazowieckim (3 830) oraz śląskim (3 471). Najmniejsza liczba nowych przypadków zostanie odnotowana w województwie lubuskim (725). W 2029 roku w Polsce odnotowanych zostanie ponad 32,5 tys. nowych zachorowań na nowotwory złośliwe płuc. Najwięcej z nich także wystąpi w województwach mazowieckim (4 548) oraz śląskim (3 898). Najmniejsza liczba nowych przypadków zostanie odnotowana w województwie opolskim (854). Największy wzrost liczby nowych przypadków nowotworów złośliwych płuc zostanie odnotowany w województwach podkarpackim i małopolskim – odpowiednio 23% i 21%, a najmniejszy w województwach łódzkim (10%) i śląskim (12%) (zgodnie z mapą potrzeb zdrowotnych w zakresie onkologii dla Polski). 
Zgodnie z Mapą potrzeb zdrowotnych w zakresie onkologii dla województwa śląskiego dostępność do radioterapii zależy w znacznym stopniu od rozmieszczenia i położenia podmiotów posiadających potrzebny sprzęt do wykonywania świadczeń w tym zakresie. Zależy także od jakości oraz ilości tego sprzętu. DLA PROGNOZY LICZBY ŚWIADCZEŃ rozważono schemat lokalizacji akceleratorów w 2025, tak by:
- w roku docelowym (2025) w całej Polsce była zainstalowana dokładnie taka liczba akceleratorów, żeby spełnione było założenie IAEA, czyli maksymalne 450 świadczeń (pacjentów) na akcelerator rocznie. 
-  w roku docelowym żaden ośrodek nie wykonywał na jednym akceleratorze więcej niż 450 świadczeń,
- w każdym ośrodku były zainstalowane minimum dwa przyspieszacze,
- nie zmniejszać liczby akceleratorów w ośrodku (Mapa potrzeb zdrowotnych w zakresie onkologii dla województwa śląskiego, 3.4.4 Prognoza świadczeń radioterapeutycznych, str.174).
Prognozowana liczba świadczeń teleterapii dla mieszkańców województwa śląskiego wyniosła na 2025 rok około 11 tys. Zgodnie z wynikami optymalizacji wszyscy pacjenci z województwa śląskiego powinni leczyć się w tym województwie. (Mapa potrzeb zdrowotnych w zakresie onkologii dla województwa śląskiego, str.174-175). Zgodnie z Mapą potrzeb zdrowotnych w zakresie onkologii dla Polski prognozowane zapotrzebowanie na świadczenia z zakresu teleterapii na 2025 rok wyniosło w Polsce blisko 90 tys. Zgodnie z modelem optymalizacji zakupu i lokalizacji przyspieszaczy liniowych na lata 2016-2025 w roku 2025 w kraju powinno być zainstalowanych 200 przyspieszaczy liniowych. (Mapa potrzeb zdrowotnych w zakresie onkologii dla Polski, Rozdział Prognoza Świadczeń, pkt. 4 Zakres radioterapia, str 14-15). Biorąc pod uwagę powyższe dane, należy podkreślić, że Instytut Onkologii w Gliwicach pełni istotną rolę w udzielaniu świadczeń zdrowotnych stacjonarnych i całodobowych na rzecz osób dorosłych, dedykowanych chorobom nowotworowym nie tylko na terenie województwa śląskiego, ale również całego kraju. Realizacja inwestycji przyczyni się do podniesienia jakości i skuteczności leczenia chorych na nowotwór. 
Zadania zaplanowane w ramach projektu nie pokrywają się z innymi przedsięwzięciami, za wyjątkiem zadania nr 1, 2 i 3: 
 - Przedmiotem projektu będzie akcelerator TrueBeam, który otrzymał dofinansowanie MZ w ramach Narodowego Programu Zwalczania Chorób Nowotworowych, zadanie pn. "Doposażenie zakładów radioterapii w Polsce". Szczegółowy opis dofinansowania w opisie zadania nr 1.
 - Przedmiotem projektu będzie akcelerator EDGE, który otrzymał dofinansowanie MZ w ramach Narodowego Programu Zwalczania Chorób Nowotworowych, zadanie pn. "Doposażenie zakładów radioterapii w Polsce". Szczegółowy opis dofinansowania w opisie zadania nr 2.
- Przedmiotem projektu będzie akcelerator, który został ujęty we wniosku do MZ w zadaniu: „Doposażenie Zakładów Radioterapii w Polsce” w ramach NPZCHN (ogłoszenie rozstrzygnięcia konkursu z dnia 4 maja 2017r). W ofercie: planowany poziom dofinansowania ze środków MZ wyniesie 30%, a deklarowany wkład własny Instytutu wyniesie 70%. Szczegółowy opis w opisie zadania nr 3.  
</t>
  </si>
  <si>
    <t>Celem niniejszego Projektu jest poprawa jakości i efektywności procesu leczenia onkologicznego w zakresie radioterapii poprzez wymianę 5 szt. akceleratorów liniowych w Zakładzie Radioterapii przy Centrum Onkologii w Gliwicach. 
Centrum Onkologii należy do wiodących w Polsce, wysokospecjalistycznych, nowoczesnych i dobrze zorganizowanych ośrodków kliniczno-naukowych. Przedmiotem Projektu jest wsparcie ponadregionalnego szpitala jakim jest Centrum Onkologii w Gliwicach, udzielającego świadczeń zdrowotnych stacjonarnych i całodobowych na rzecz osób dorosłych, dedykowanych chorobom nowotworowym. Nowoczesne zaplecze aparaturowe oraz wyspecjalizowany zespół zapewniają pacjentom z całego kraju diagnostykę i leczenie na poziomie standardów światowych, najwyższą precyzję i technologię, wysoką skuteczność i unikalne metody leczenia. Instytut prowadzi działalność diagnostyczną, leczniczą i naukowo-badawczą oraz szkolenia specjalizacyjne dla lekarzy z zakresu onkologii. Działalność kliniczna prowadzona jest we współpracy z wieloma ośrodkami onkologicznymi w Polsce i na świecie w oparciu o najnowsze, uznane schematy postępowania terapeutycznego. Jednocześnie wdrażane są nowe metody lecznicze o charakterze nowatorskim i eksperymentalnym. Przedmiotowy projekt dzięki któremu poprawi się jakość udzielanych świadczeń opieki zdrowotnej na rzecz pacjentów dotkniętych chorobami onkologicznymi jest inwestycją kluczową i ma charakter strategiczny. Projekt przyczyni się do realizacji celów działania 9.2 Infrastruktura ponadregionalnych podmiotów leczniczych poprzez wyposażenie Centrum Onkologii w nowoczesną aparaturę medyczną. Przedmiotowy projekt wpłynie na poprawę jakości i dostępności udzielanych świadczeń zdrowotnych oraz efektywności systemu ochrony zdrowia.</t>
  </si>
  <si>
    <t xml:space="preserve">Wnioskowany projekt wpisuje się w interwencje Programu Operacyjnego Infrastruktura i Środowisko 2014-2020 i wypełnia cele Osi Priorytetowej IX - Wzmocnienie strategicznej infrastruktury ochrony zdrowia. Zgodnie z celami szczegółowymi IX Osi, interwencja programu powinna być ukierunkowana na rozwój strategicznych elementów infrastruktury ochrony zdrowia o znaczeniu krajowym poprzez m.in. inwestycje w zakresie poprawy wyposażenia i funkcjonowania podmiotów leczniczych udzielających świadczeń opieki zdrowotnej w zakresie onkologii. Centrum Onkologii należy do wiodących w Polsce, wysokospecjalistycznych, nowoczesnych i dobrze zorganizowanych ośrodków kliniczno-naukowych. Nowoczesne zaplecze aparaturowe oraz wyspecjalizowany zespół zapewniają pacjentom z całego kraju diagnostykę i leczenie na poziomie standardów światowych, najwyższą precyzję i technologię, wysoką skuteczność i unikalne metody leczenia. Instytut prowadzi działalność diagnostyczną, leczniczą i naukowo-badawczą oraz szkolenia specjalizacyjne dla lekarzy z zakresu onkologii. Działalność kliniczna prowadzona jest we współpracy z wieloma ośrodkami onkologicznymi w Polsce i na świecie w oparciu o najnowsze, uznane schematy postępowania terapeutycznego. Jednocześnie wdrażane są nowe metody lecznicze o charakterze nowatorskim i eksperymentalnym. 
Przedmiotowy projekt jest kierowany do osób mieszkających i przebywających na terenie Rzeczpospolitej Polskiej, którym udzielane są świadczenia zdrowotne służące zachowaniu, ratowaniu, przywracaniu i poprawie zdrowia oraz prowadzeniu działalności mającej na celu zapobieganie powstawaniu chorób nowotworowych. W szczególności są to pacjenci wymagający wysokospecjalistycznych świadczeń zdrowotnych w zakresie onkologii, kardiologii i neurologii, w obszarze diagnostyki onkologicznej. Przedmiotowy projekt dzięki któremu poprawi się jakość udzielanych świadczeń opieki zdrowotnej na rzecz pacjentów dotkniętych chorobami onkologicznymi jest inwestycją kluczową i ma charakter strategiczny. 
Projekt przyczyni się do realizacji celów działania 9.2 Infrastruktura ponadregionalnych podmiotów leczniczych poprzez wyposażenie Centrum Onkologii w nowoczesną aparaturę medyczną. Przedmiotowy projekt wpłynie na poprawę jakości i dostępności udzielanych świadczeń zdrowotnych oraz efektywności systemu ochrony zdrowia. Akceleratory podlegające wymianie mają co najmniej 10 lat. Stopień zużycia urządzeń mierzony liczbą godzin pracy aparatu (beam-hours) BH wynosi odpowiednio:
-CLINAC 23 EX s/n 39 - 7 311 HB;
-CLINAC 23 EX s/n 121 - 5 437 HB;
-CLINAC 23 EX s/n 749 - 5 042 HB;
-CLINAC 600 C/D s/n 522 - skasowany;
-CLINAC s/n 203 – skasowany;
</t>
  </si>
  <si>
    <t>Zgodnie z art.107 ust. 1 Traktatu o Funkcjonowaniu Unii Europejskiej pomoc publiczna to wsparcie ze środków publicznych konkretnych przedsiębiorstw, które zaburza konkurencję na rynku o ile spełnione są łącznie następujące warunki:
a) wsparcie przyznawane jest przez państwo lub pochodzi ze środków państwowych
b) pomoc stanowi korzyść ekonomiczną, której przedsiębiorstwo nie uzyskałoby w normalnych warunkach
c) wsparcie ma charakter selektywny
d) pomoc finansowa zakłóca lub grozi zakłóceniem konkurencji oraz wpływa na wymianę handlową między państwami członkowskimi UE.
Niniejszy Projekt nie podlega zasadom pomocy publicznej, ponieważ Instytut Onkologii w Gliwicach jest jednostką publiczną i działa w ramach publicznej ochrony zdrowia. Szpital nie może pobierać opłat za udzielane świadczenia opieki zdrowotnej od osób ubezpieczonych, jeżeli świadczenia te przysługują w ramach powszechnego ubezpieczenia zdrowotnego i są nieodpłatne; nieodpłatność jest generalną zasadą.</t>
  </si>
  <si>
    <t>2015.07</t>
  </si>
  <si>
    <t xml:space="preserve">Zadanie obejmuje prace modernizacyjne w bunkrze w Zakładzie Radioterapii konieczne do montażu nowego akceleratora oraz zakup wraz z montażem nowego akceleratora liniowego. 
Zadanie nr 1 obejmuje wymianę Akceleratora Clinac sn 203 z roku 1998 na Akcelerator liniowy TrueBeam - przyspieszacz liniowy wysokoenergetyczny generujący wiązki fotonowe z i bez filtra spłaszczającego, z wyposażeniem obejmującym kolimator wielolistkowy o 120 listkach, opcję dynamicznej IMRT typu Sliding Window, system wizualizacji  EPID, zintegrowany system obrazowania rentgenowskiego IGRT z opcją CBCT, opcję radioterapii łukowej VMAT i system synchronizacji oddechowej. Przedmiotem projektu będzie akcelerator, którego wymiana prowadzona jest na podstawie umowy z Ministerstwem Zdrowia nr 1/6/2/2015/27/396 z dnia 24 lipca 2015 roku. W ramach niniejszej umowy w 2015 roku zakupiono akcelerator o wartości brutto 12 999 000,00 PLN,przy czym kwota 7 149 450,00 PLN płatna była w 2015 roku ze środków finansowych przyznanych przez Ministerstwo Zdrowia. W przypadku przyjęcia projektu do dofinansowania ze środków UE środki na inwestycje stanowiące wydatki kwalifikowane, przekazane z budżetu MZ  zostaną rozliczone jako zaliczka (nie dojdzie do podwójnego finansowania wydatków). Ponadto, w 2015 roku wydatkowano środki na wykonanie prac adaptacyjnych bunkra koniecznych do montażu akceleratora liniowego TrueBeam o łącznej wartości 800 000,00 PLN. 
PROCEDURA WYBORU:
- postępowanie o udzielenie zamówienia publicznego prowadzone w trybie przetargu nieograniczonego o nr sprawy: DO/DZ-381-1-87/15 na podstawie ustawy z dn. 29 stycznia 2004 r. - Prawo Zamówień Publicznych,
- Wykonawca-Candela spółka z ograniczoną odpowiedzialnością z siedzibą w Warszawie, ul. Czarnieckiego 72, 01-541 Warszawa,
- Umowa DO/DZ-382-320/15 zawarta w dniu 18.09.2015 r. 
- łączna wartość Umowy: 14 249 000,00 PLN brutto
KOSZTY:
- wartość sprzętu: 12 999 000,00 zł, z czego:
   7 149 450,00 zł – dofinansowanie MZ w ramach zadania NPZChN pn. "Doposażenie zakładów radioterapii w Polsce",
   5 849 550,00 zł – wkład własny IO, 
- wykonanie prac adaptacyjnych bunkra: 800 000,00 zł – koszty IO,
- pozostałe koszty (dostawa sprzętu, instalacja, szkolenia) : 450 000,00 zł – koszty IO (koszt niekwalifikowalny)
Planowana kwota wydatków kwalifikowalnych: 13 799 000,00 zł. Kwota dofinansowania 13 799 000,00 zł (85% EFRR+ 15% budżet państwa). </t>
  </si>
  <si>
    <t>Zadanie 2: ZAKUP I INSTALACJA AKCELERATORA NR 2 WRAZ Z PRACAMI ADAPTACYJNYMI BUNKRA KONIECZNYMI DO MONTAŻU URZĄDZENIA (PRACE WYMAGAJĄCE ZGŁOSZENIA ROBÓT BUDOWLANYCH)</t>
  </si>
  <si>
    <r>
      <t xml:space="preserve">Zadanie obejmuje prace modernizacyjne w bunkrze w Zakładzie Radioterapii konieczne do montażu nowego akceleratora oraz zakup wraz z montażem nowego akceleratora liniowego.  
Zadanie nr 2 obejmuje wymianę Akceleratora Clinac 600 z roku 1999 na Akcelerator Edge. Akcelerator Edge Radiosurgery System - to pierwsze w Polsce w pełni kompleksowe narzędzie do radiochirurgii i radioterapii. System EDGE realizuje napromienianie w najkrótszym czasie spośród wszystkich dostępnych na rynku urządzeń i z najwyższą precyzją dostępną przy aktualnym stanie rozwoju technologii medycznych. Błyskawiczne, kilkuminutowe napromienianie daje pacjentowi maksymalny komfort a precyzja urządzenia pozwala lekarzom trafić szybko i najcelniej w chorą tkankę oszczędzając zdrową tkankę.  Przedmiotem projektu jest akcelerator, zakupiony na podstawie umowy z MZ nr 1/6/15/2016/27/1275 z dnia 07.10.2016 na realizację zadania "Doposażenie zakładów radioterapii w Polsce" w ramach Narodowego Programu Zwalczania Chorób Nowotworowych. W ramach niniejszej umowy wydatkowano środki w roku 2016 oraz 2017: zakup akceleratora w roku 2016 - kwota 13.100.400,00 zł; modernizacja bunkra, instalacja, szkolenia zapłacone w 2017 roku - kwota 2 653 602,00 zł (1.968.000,00zł + 685.602,00zł)
PROCEDURA WYBORU:
- przetarg nieograniczony, ogłoszony w Dzienniku Urzędowym Unii Europejskiej w dniu 12.10.2016 r. pod numerem 2016/S 197-355686 na zakup przyspieszacza liniowego dla Centrum Onkologii-Instytutu im. Marii Skłodowskiej-Curie, Oddziału w Gliwicach,
- wpłynęła jedna oferta firmy Varian Medical Systems Sp. z o.o., ul. Osmańska 12, 02-823 Warszawa na łączną kwotę brutto: 15 754 002,00 zł (wartość sprzętu + adaptacja bunkra + szkolenia),
- czas trwania procedury: 
   12.10.2016 r. (ogłoszenie w Dzienniku Urzędowym UE), 
   01.12.2016 r. (Informacja o wyborze oferty najkorzystniejszej), 
   02.12.2016 r. (Podpisanie umowy z Wykonawcą). 
   05/2017 (oddanie do użytkowania)
   06/2017 (testy akceptacyjne)
</t>
    </r>
    <r>
      <rPr>
        <u/>
        <sz val="8"/>
        <rFont val="Calibri"/>
        <family val="2"/>
        <charset val="238"/>
        <scheme val="minor"/>
      </rPr>
      <t>KOSZTY:</t>
    </r>
    <r>
      <rPr>
        <sz val="8"/>
        <rFont val="Calibri"/>
        <family val="2"/>
        <charset val="238"/>
        <scheme val="minor"/>
      </rPr>
      <t xml:space="preserve">
- wartość sprzętu: 13 100 400,00 zł, z czego:
   7 500 000,00 zł – dofinansowanie MZ w ramach zadania NPZChN pn. "Doposażenie zakładów radioterapii w Polsce",
   5 600 400,00 zł – wkład własny IO, 
- modernizacja bunkra (wykonanie prac adaptacyjnych): 1 968 000,00 zł – koszty IO,
- przeprowadzenie szkoleń, instalacja oraz pozostałe koszty: 685 602,00 zł – koszty IO (koszt niekwalifikowalny)
Planowana kwota wydatków kwalifikowalnych: 15.068.400,00 zł. Kwota dofinansowania 15.068.400,00 zł (85% EFRR+ 15% budżet państwa). </t>
    </r>
  </si>
  <si>
    <t>Zadanie obejmuje prace modernizacyjne w bunkrze w Zakładzie Radioterapii konieczne do montażu nowego akceleratora oraz zakup wraz z montażem nowego akceleratora liniowego oraz szkoleniem personelu.  Zadanie obejmuje dokonanie zgłoszenia robót budowlanych w Urzędzie Miasta Gliwice, przeprowadzenie procedury wybory wykonawcy robót oraz wykonanie koniecznych prac w zakresie umożliwiającym użytkowanie pomieszczeń zgodnie z ich przeznaczeniem. Prace obejmować będą demontaż istniejącego akceleratora, jego usunięcie z terenu Zakładu Radioterapii oraz wykonanie niezbędnych prac adaptacyjnych bunkra zgodnie z wymaganiami projektu osłon stałych oraz warunkami instalacyjnymi nowego akceleratora.
Zadanie nr 3 obejmuje przeprowadzenie procedury wyboru dostawcy aparatury medycznej: akcelerator liniowy zamontowany na zrobotyzowanym ramieniu o 6 stopniach swobody, przeznaczony do prowadzenia obrazowo monitorowanej stereotaktycznej  i cybernetycznej  mikroradiochirurgii.  Jest to jedyny dostępny obecnie aparat terapeutyczny umożliwiający tzw. tracking czyli "śledzenie i podążanie" za ruchem guza nowotworowego w trakcie cyklu oddechowego. (wymieniany aparat nie posiada tych funkcji; przeznaczony jest obecnie do prowadzenia standardowej radioterapii).
Przedmiotem projektu będzie akcelerator, który został ujęty we wniosku do MZ w zadaniu: „Doposażenie Zakładów Radioterapii w Polsce” w ramach NPZCHN (ogłoszenie rozstrzygnięcia konkursu z dnia 4 maja 2017r). W ofercie: planowany poziom dofinansowania ze środków MZ wyniesie 30%, a deklarowany wkład własny Instytutu wyniesie 70%. 
Planowany koszt urządzenia: 22.998.600 zł
Planowany koszt modernizacji bunkra: 2.000.000zł 
Planowana kwota dotacji ze środków programu NPZCHN: 6.899.580zł
Planowana kwota wydatków kwalifikowalnych: 15.000.000zł (Koszt urządzenia 13 mln zł (85% EFRR+ 15% budżet państwa), koszt robót modernizacyjnych bunkra 2 mln). Zakup urządzenia zaplanowano w 2017 roku, roboty modernizacyjne bunkra będą miały miejsce w 2018 roku. 
Koszty niekwalifikowane: 3.099.020zł</t>
  </si>
  <si>
    <t xml:space="preserve">Zadanie obejmuje prace modernizacyjne w bunkrze w Zakładzie Radioterapii konieczne do montażu nowego akceleratora oraz zakup wraz z montażem nowego akceleratora liniowego oraz szkoleniem personelu.  Zadanie obejmuje dokonanie zgłoszenia robót budowlanych w Urzędzie Miasta Gliwice, przeprowadzenie procedury wybory wykonawcy robót oraz wykonanie koniecznych prac w zakresie umożliwiającym użytkowanie pomieszczeń zgodnie z ich przeznaczeniem. Prace obejmować będą demontaż istniejącego akceleratora, jego usunięcie z terenu Zakładu Radioterapii oraz wykonanie niezbędnych prac adaptacyjnych bunkra zgodnie z wymaganiami projektu osłon stałych oraz warunkami instalacyjnymi nowego akceleratora.
Zadanie nr 4 obejmuje przeprowadzenie procedury wyboru dostawcy aparatury medycznej: nowoczesny akcelerator liniowy umożliwiający niezwykle precyzyjnie działanie. Pozwoli na niszczenie patologicznych zmian, które nie przekraczają kilku milimetrów - maksymalnie oszczędzając zdrową tkankę.
Koszt urządzenia 10 mln zł, koszt robót modernizacyjnych bunkra 1 mln, łączny koszt 11 mln zł (łaczny koszt kwalifikowany 11 mln zł) 
</t>
  </si>
  <si>
    <t>Zadanie 5: ZAKUP I INSTALACJA AKCELERATORA NR 5 WRAZ Z PRACAMI ADAPTACYJNYMI BUNKRA KONIECZNYMI DO MONTAŻU URZĄDZENIA (PRACE WYMAGAJĄCE ZGŁOSZENIA ROBÓT BUDOWLANYCH)</t>
  </si>
  <si>
    <t xml:space="preserve">Zadanie obejmuje prace modernizacyjne w bunkrze w Zakładzie Radioterapii konieczne do montażu nowego akceleratora oraz zakup wraz z montażem nowego akceleratora liniowego oraz szkoleniem personelu.  Zadanie obejmuje dokonanie zgłoszenia robót budowlanych w Urzędzie Miasta Gliwice, przeprowadzenie procedury wybory wykonawcy robót oraz wykonanie koniecznych prac w zakresie umożliwiającym użytkowanie pomieszczeń zgodnie z ich przeznaczeniem. Prace obejmować będą demontaż istniejącego akceleratora, jego usunięcie z terenu Zakładu Radioterapii oraz wykonanie niezbędnych prac adaptacyjnych bunkra zgodnie z wymaganiami projektu osłon stałych oraz warunkami instalacyjnymi nowego akceleratora.
Zadanie nr 5 obejmuje przeprowadzenie procedury wyboru dostawcy aparatury medycznej: nowoczesny akcelerator liniowy umożliwiający generowanie wiązek bezfiltrowych, wyposażony w funkcję bramkowania oddechowego, system obrazowania rentgenowskiego oraz stół terapeutyczny o 6 stopniach swobody. (wymieniany aparat nie posiada tych funkcji).
Koszt urządzenia 12 mln zł, koszt robót modernizacyjnych bunkra 1 mln, łączny koszt 13 mln zł (łaczny koszt kwalifikowany 11 mln zł)
</t>
  </si>
  <si>
    <t>Zadanie 6. ZARZĄDZANIE PROJEKTEM (koszt niekwalifikowalny)</t>
  </si>
  <si>
    <t>Koszty pośrednie - koszty zarządzania projektem, w tym: niezbędne ekspertyzy, porady prawne, doradztwo finansowe lub techniczne, usługi obce niezbędne dla realizacji projektu (w tym również usługi wykonywane na podstawie umowy o dzieło lub umowy zlecenia, os.samozatrudnione), audyty związane z realizacją projektu, prowadzenie odrębnego rachunku bankowego dla celów realizacji projektu. Koszty zadania nr 6 oraz 7 stanowią 0,32% kosztów całkowitych projektu.</t>
  </si>
  <si>
    <t>Zadanie 7. PROMOCJA PROJEKTU (koszt niekwalifikowalny)</t>
  </si>
  <si>
    <t>Rozbudowa, budowa, zakup akceleratora z wyposażeniem oraz wymiana akceleratora z adaptacją pomieszczenia w Podkarpackim Centrum Onkologii w Klinicznym Szpitalu Wojewódzkim Nr 1 im. F. Chopina w Rzeszowie</t>
  </si>
  <si>
    <t>Witold Wiśniewski, Dyrektor, tel. 17 86 66 001, sekretariat@szpital.rzeszow.pl</t>
  </si>
  <si>
    <t>Niniejszy projekt odpowiada zidentyfikowanym problemom Podkarpacia, tworząc warunki dla jego zrównoważonego rozwoju w długiej perspektywie. Celem projektu jest poprawa bezpieczeństwa zdrowotnego ludności poprzez rozbudowę Podkarpackiego Centrum Onkologii o czwarty bunkier do naświetlań wraz  z niezbędnym doposażeniem oraz zakup akceleratora z dostawą i uruchomieniem. Ponadto przedmiot projektu będzie obejmował także akcelerator, którego wymiana prowadzona jest na podstawie Umowy z Ministerstwem Zdrowia - Umowa Nr 1/6/7/2016/83/1108 na realizację Narodowego Programu Zwalczania Chorób Nowotworowych zawarta dnia 28 września 2016 r. w Warszawie. W ramach niniejszej Umowy wydatkowano środki w latach 2016-2017. Dlatego też ważnym zadaniem dla PCO w Rzeszowie, w celu poprawy dostępności do świadczeń z zakresu radioterapii, jest wyżej wymieniona inwestycja. Bezpośrednim celem projektu "Rozbudowa, budowa i zakup akceleratora z wyposażeniem w Podkarpackim Centrum Onkologii w Klinicznym Szpitalu Wojewódzkim Nr 1 im. F. Chopina w Rzeszowie." jest rozbudowa istniejącej infrastruktury PCO tj. dobudowanie do istniejącego budynku czwartego bunkra do naświetlań wraz z niezbędnym doposażeniem oraz zakupem akceleratora obejmującego dostawę i uruchomienie. Przyczyni się to do zoptymalizowania procesu leczenia, dostępu do najnowocześniejszych metod teleradioterapii jak również optymalizacji kosztów.  Struktura  KSW Nr 1 im. F. Chopina przez wiele lat ewaluowała, aby w obecnym kształcie zapewnić jak najlepszą kompleksową i skoordynowaną opiekę, diagnostykę i leczenie chorób nowotworowych, co w znacznym stopniu przyczynia się do skrócenia procesu leczenia pacjenta. KSW Nr 1 im. F. Chopina  zawiera w swojej strukturze  pracownie diagnostyczne zajmujące się pełną diagnostyką chorób nowotworowych, Kliniki  (z blokami operacyjnymi), wykonujące kompleksowe zabiegi operacyjne schorzeń onkologicznych, a także pełne leczenie onkologiczne (chemioterapia i radioterapia) w Klinikach dziennego pobytu i stacjonarnych. Zapewniamy również  opiekę psychologiczną (psychoonkologiczną) i psychiatryczną, zarówno w oddziale dziennym , jak i oddziale stacjonarnym, a także opiekę ambulatoryjną i środowiskowe leczenie psychiatryczne. Ponadto pozostałe Kliniki Szpitala zabezpieczają  ewentualne leczenie powikłań, a w Przyszpitalnych Poradniach istnieje możliwość kontynuacji leczenia. W ostatnich latach szereg działań podejmowanych przez Dyrekcję Szpitala skierowanych było na zapewnienie jak najszerszego i kompleksowego leczenia onkologicznego. Należy podkreślić, że posiadamy wykwalifikowaną i doświadczoną kadrę lekarską i pielęgniarską. Obecnie w województwie podkarpackim na Uniwersytecie Rzeszowskim działa Wydział Medyczny kształcący studentów w oparciu o instytuty m.in.: Pielęgniarstwa i Nauk o Zdrowiu, Położnictwa i Ratownictwa Medycznego oraz Fizjoterapii a także kierunek lekarski. Dzięki współpracy z Uniwersytetem Rzeszowskim, KSW Nr 1 im. F. Chopina posiadając w swojej strukturze kliniki/oddziały kliniczne stworzy możliwość podnoszenia kwalifikacji lekarzy oraz umożliwi w przyszłości pozyskanie wykwalifikowanej kadry medycznej i naukowej.    KSW Nr 1 im. F. Chopina od 2008 r. posiada certyfikat ISO 9001:2008.</t>
  </si>
  <si>
    <t xml:space="preserve">Działania zamierzone wnioskiem aplikacyjnym będą wypełniać cele POIiŚ w zakresie poprawy efektywności systemu ochrony zdrowia w kluczowych obszarach.  W ramach projektu będą realizowane zadania z zakresu infrastruktury ochrony zdrowia ukierunkowanej na jednostki chorobowe, które stanowią najistotniejsze problemy zdrowotne osób dorosłych tj.: choroby nowotworowe. Działania te będą miały kluczowe znaczenie dla zapewnienia odpowiedniej liczby osób aktywnych zawodowo w związku z dynamicznie narastającym zjawiskiem starzenia się społeczeństwa i zmniejszaniem się odsetka osób w wieku produkcyjnym (zarówno w kontekście czynników produkcji, jak i m.in. obciążeń dla systemu zabezpieczeń społecznych). </t>
  </si>
  <si>
    <t xml:space="preserve">Wsparcie nie stanowi pomocy publicznej. 
Projekt nie podlega uregulowaniom w zakresie pomocy publicznej, gdyż nie spełnia łącznie wszystkich przesłanek kwalifikujących go do pomocy publicznej tj.: w efekcie dofinansowania nie występuje lub nie grozi wystąpieniem zakłócenie konkurencji oraz  dofinansowanie nie wpływa na wymianę gospodarczą między krajami członkowskimi UE. </t>
  </si>
  <si>
    <t>2016.09</t>
  </si>
  <si>
    <t xml:space="preserve">demontaż dotychczasowego akceleratora, roboty ogólnobudowlane,  roboty adaptacyjne pomieszczenia dla wymienianego akceleratora, wykonanie napędu drzwi do bunkra, instalacja akceleratora w bunkrze, przeprowadzenie testów poinstalacyjnych, integracja z systemami planowania leczenia, </t>
  </si>
  <si>
    <r>
      <t xml:space="preserve">ubezpieczenia transportu                                 </t>
    </r>
    <r>
      <rPr>
        <i/>
        <sz val="10"/>
        <rFont val="Calibri"/>
        <family val="2"/>
        <charset val="238"/>
        <scheme val="minor"/>
      </rPr>
      <t xml:space="preserve"> (koszt niekwalifikowalny)  </t>
    </r>
  </si>
  <si>
    <t>ubezpieczenie akceleratora</t>
  </si>
  <si>
    <r>
      <t xml:space="preserve">koszt przechowywania                                      </t>
    </r>
    <r>
      <rPr>
        <i/>
        <sz val="10"/>
        <rFont val="Calibri"/>
        <family val="2"/>
        <charset val="238"/>
        <scheme val="minor"/>
      </rPr>
      <t xml:space="preserve">  (koszt niekwalifikowalny)  </t>
    </r>
  </si>
  <si>
    <t>koszt przechowywania akceleratora do czasu uruchomienia</t>
  </si>
  <si>
    <r>
      <t xml:space="preserve">koszt szkoleń personelu                                    </t>
    </r>
    <r>
      <rPr>
        <i/>
        <sz val="10"/>
        <rFont val="Calibri"/>
        <family val="2"/>
        <charset val="238"/>
        <scheme val="minor"/>
      </rPr>
      <t xml:space="preserve">  (koszt niekwalifikowalny)  </t>
    </r>
  </si>
  <si>
    <t>szkolenia personelu</t>
  </si>
  <si>
    <r>
      <t xml:space="preserve">Rozbudowa i modernizacja Zakładu Radioterapii w celu poprawy dostępności i jakości leczenia pacjentów onkologicznych w SP ZOZ  MSWiA z WMCO w Olsztynie </t>
    </r>
    <r>
      <rPr>
        <b/>
        <sz val="10"/>
        <rFont val="Calibri"/>
        <family val="2"/>
        <charset val="238"/>
        <scheme val="minor"/>
      </rPr>
      <t>- etap nr 2 zakup jednego akceleratora oraz budowa jednego bunkra wraz z ich dostosowaniem do istniejącej infrastruktury</t>
    </r>
  </si>
  <si>
    <t>warmińsko - mazurskie</t>
  </si>
  <si>
    <r>
      <t>Dariusz Kubicki - Z-ca Dyrektora ds. Techniczno-Logistycznych</t>
    </r>
    <r>
      <rPr>
        <sz val="8"/>
        <color rgb="FFFF0000"/>
        <rFont val="Calibri"/>
        <family val="2"/>
        <charset val="238"/>
      </rPr>
      <t xml:space="preserve"> </t>
    </r>
    <r>
      <rPr>
        <sz val="8"/>
        <rFont val="Calibri"/>
        <family val="2"/>
        <charset val="238"/>
      </rPr>
      <t>tel.600-545-888 email:dariusz.kubicki@poliklinika.net</t>
    </r>
  </si>
  <si>
    <t xml:space="preserve">W przypadku przedmiotowego projektu całość wydatków inwestycyjnych finansowana będzie ze środków UE oraz budżetu Państwa. W związku z powyższym nie ma ryzyka co do zachwiania płynności finansowej projektu. Rozbudowa Zakładu radioterapii o 1  akcelerator - etap nr 2 oraz wymiana   akceleratora - etap nr 1 powiązane będzie ze zwiększeniem przychodów uzyskanych od płatnika z tytułu zwiększonej liczby świadczeń teleradioterapii dla pacjentów, które pokryją koszty utrzymania infrastruktury i kosztów. Wyższe przychody uzyskane w wyniku zwiększonej liczby świadczeń wysokospecjalistycznych wpłyną bezpośrednio na poprawę efektywności kosztowej naszego Zakładu. Realizacja zaplanowanego zadania wpłynie na zmniejszenie kosztów stałych przypadających na 1 leczonego i poprawę sytuacji finansowej. Planowana inwestycja  wpisuję się w mapę potrzeb zdrowotnych w zakresie onkologii tj. zwiększenia dostępności do radioterapii. W programie restrukturyzacyjnym jednostki określono, iż w celu zachowania wymaganej jakości świadczeń zdrowotnych, kontynuowania umów kontraktowych niezbędne są inwestycje min. w urządzenia i aparaturę medyczną oraz działania rozwojowe. W tym celu Szpital w planach określił aktywne uczestnictwo w dedykowanych dla służby zdrowia programach dotacyjnych, które są dostępne lub pojawiają się w ramach perspektywy budżetowej UE .
</t>
  </si>
  <si>
    <t xml:space="preserve">Projekt „Rozbudowa i modernizacja Zakładu Radioterapii w celu poprawy dostępności i jakości leczenia pacjentów onkologicznych w SP ZOZ  MSWiA z WMCO w Olsztynie"  zostało podzielone na dwa etapy. Etap nr 2 przewiduje zakup jednego nowego akceleratora i budowę jednego bunkra wraz z ich dostosowaniem do infrastruktury jednostki. Nowy bunkier zostanie wybudowany na terenie szpitala, na podstawie opracowanej dokumentacji projektowej i będą połączone funkcjonalnie z istniejącym Zakładem Radioterapii. 
</t>
  </si>
  <si>
    <t>Działania zawarte we wniosku aplikacyjnym będą wypełniać cele POIiŚ w zakresie poprawy efektywności systemu ochrony zdrowia w kluczowych dla regionu obszarach. W ramach projektu będą realizowane zadania z zakresu infrastruktury ochrony zdrowia ukierunkowanej na jednostki chorobowe, które stanowią najistotniejsze problemy zdrowotne osób dorosłych tj.: choroby nowotworowe. Działania te będą miały kluczowe znaczenie dla zapewnienia odpowiedniej liczby osób aktywnych zawodowo w związku z dynamicznie narastającym zjawiskiem starzenia się społeczeństwa  i zmniejszaniem sie odsetka osób w wieku produkcyjnym (zarówno w kontekście czynników produkcji, jak i m.in. obciążeń dla systemu zabezpieczeń społecznych). Zgodnie z celami szczegółowymi osi 9 POIiŚ głównym celem jest poprawa świadczenia usług zdrowotnych w zakresie m.in. chorób nowotworowych. Z trendów epidemiologicznych wynika bowiem że u osób dorosłych notuje się wzmożoną zachorowalność i śmiertelność z powodu ww. jednostek chorobowych. Cel zgodny jest z mapami potrzeb zdrowotnych województwa warmińsko - mazurskiego. Jednocześnie jak wynika z zapisów uszczegółowienia działania 9.2. wsparciu podlegać będą działania inwestycyjne z zakresu pracowni diagnostycznych oraz rozbudowa zasobów infrastrukturalnych szpitali.</t>
  </si>
  <si>
    <t xml:space="preserve">Pomoc publiczna, to pomoc w rozumieniu art. 107 ust. 1 Traktatu o funkcjonowaniu Unii Europejskiej (TFUE),
Pomoc publiczna zachodzi zatem w sytuacji gdy łącznie spełnione są  następujące przesłanki:
- udzielane jest przez państwo lub ze źródeł państwowych;
- udzielane jest przedsiębiorstwu;
- powoduje uzyskanie przez przedsiębiorstwo korzyści;
- ma charakter selektywny oraz
- grozi zakłóceniem lub zakłóca konkurencję oraz wpływa na wymianę handlową między państwami członkowskimi UE.
Z uwagi na charakter projektu należy stwierdzić, iż przekazywane Beneficjentowi wsparcie nie grozi  zakłóceniem konkurencji oraz nie ma wpływu na wymianę handlową pomiędzy państwami członkowskimi UE. </t>
  </si>
  <si>
    <t xml:space="preserve">opracowanie dokumentacji projektowej wraz z uzyskaniem decyzji administracyjnych dotyczących budowy jednego bunkra, realizację inwestycji budowlanej polegającej na budowie jednego bunkra wraz z nadzorem inwestorskim                                                                                                                                                                                                            </t>
  </si>
  <si>
    <t>doposażenie w sprzęt dozymetryczny na potrzeby kalibracji i kontroli prawidłowego przeprowadzania procesów napromieniania pacjentównowych na nowym akceleratorze</t>
  </si>
  <si>
    <t>Wymiana jednego akceleratora oraz rozbudowa Kliniki Radioterapii Świętokrzyskiego Centrum Onkologii w Kielcach z zakupem dodatkowego akceleratora**</t>
  </si>
  <si>
    <t>Rozbudowa, budowa, zakup akceleratora z wyposażeniem oraz wymiana akceleratora z adaptacją pomiszczenia  w Podkarpackim Centrum Onkologii w Klinicznym Szpitalu Wojewódzkim Nr 1 im. F. Chopina w Rzeszowie</t>
  </si>
  <si>
    <t>Rozbudowa i modernizacja Zakładu Radioterapii w celu poprawy dostępności i jakości leczenia pacjentów onkologicznych w SP ZOZ  MSWiA z WMCO w Olsztynie - etap nr 2 zakup jednego akceleratora oraz budowa jednego bunkra wraz z ich dostosowaniem do istniejącej infrastruktury</t>
  </si>
  <si>
    <t>**propozycja projektu pozakonkursowego zostanie przyjęta po zamieszczeniu przez Departament Analiz i Strategii MZ na stronie www.mapypotrzebzdrowotnych.mz.gov.pl przy mapie potrzeb zdrowotnych z zakresu onkologii dla województwa świętokrzyskiego pisma informującego o zasadności zmiany lokalizacji akceleratorów w województwie świętokrzyskim oraz że zmiana ta zostanie wprowadzona przy najbliższej aktualizacji map potrzeb zdrowotnych (maj 2018 r.)</t>
  </si>
  <si>
    <t>Projekt określony jako etap nr 1 przewiduje: demontaż starego akceleratora,  roboty adapracyjne mające na celu przystosowanie istniejącego bunkra na potrzeby instalacji nowego, montaż nowego akceleratora wraz z niezbędą do poprawnego działania infrastrukturą techniczną i informatyczną. Akcelerator przeznaczony do wymiany został wyprodukowany w  roku 2006 (Dostawa  nastąpiła dnia 27.11.2006r. Następnie firma Siemens przeprowadzała montaż, instalację i uruchomienie aparatu, co zostało zakończone sporządzeniem protokołu akceptacyjnego z datą 05.01.2007r. Następnie miały miejsce testy fizyków oraz pomiary do systemu planowania leczenia, a także szkolenia i dostosowanie pracy Zakładu do nowego akceleratora. Pierwsi pacjenci zostali napromienieni 02.04.2007r. co jest datą rozpoczęcia udzielania świadczeń na akceleratorze Oncor). Szacunkowy koszt etapu wyniesie 12000000,00 zł . 
Akcelerator podlegający wymianie jest starszy niż 10 lat. Stopień zużycia urządzenia Siemens Oncor Impression Plus 27360 mierzony liczbą godzin pracy aparatu (beam-hours) BH wynosi 4 530.</t>
  </si>
  <si>
    <r>
      <t xml:space="preserve">Przedmiotem Projektu jest zakup wraz z montażem 5 akceleratorów liniowych oraz prace modernizacyjne bunkrów związane z instalacją nowych akceleratorów w Zakładzie Radioterapii. Wymianie podlegać będą akceleratory mające conajmniej 10 lat tj. akcelerator z roku 1998, 1999, 2002, 2005 oraz 2007. Realizacja projektu obejmuje:
1. PRACE ADAPTACYJNE W BUNKRACH DOT. DOSTOSOWANIA 5 ISTNIEJĄCYCH BUNKRÓW W ZAKŁADZIE RADIOTERAPII DO MONTAŻU 5 NOWYCH AKCELERATORÓW (PRACE WYMAGAJĄCE ZGŁOSZENIA ROBÓT BUDOWLANYCH). Zadanie obejmuje złożenie stosownych wniosków w Urzędzie Miasta Gliwice w zakresie przebudowy pomieszczeń w celu instalacji aparatów, uzyskanie stosownych pozwoleń w zakresie przebudowy części pomieszczeń w budynku radioterapii (rodzaj robót budowlanych - remont, przebudowa, roboty instalacyjne), przeprowadzenie procedury wyboru wykonawcy robót oraz wykonanie koniecznych prac w zakresie dostosowania pomieszczeń zgodnie z ich przeznaczeniem. Prace obejmować będą demontaż istniejącego akceleratora, jego usunięcie z terenu Zakładu Radioterapii oraz wykonanie niezbędnych prac adaptacyjnych bunkra zgodnie z wymaganiami projektu osłon stałych oraz warunkami instalacyjnymi nowego akceleratora.
2. Zakup wraz z montażem 5 NOWYCH AKCELERATORÓW LINIOWYCH. Działania te obejmują przeprowadzenie procedury wyboru dostawcy aparatury medycznej i wyposażenia oraz zakup urządzeń wraz z ich montażem oraz instruktażem personelu. Planowane do zakupu akceleratory będą dysponować największą aktualnie dostępną szybkością napromieniania. Mogą służyć do leczenia dowolnych nowotworów, kwalifikujących się do radioterapii, zlokalizowanych w dowolnym miejscu w organizmie pacjenta. Generowane przez nich wiązki promieniowania będą mieć bardzo wysoką moc oraz nowatorski sposób formowania kształtu wiązki, co przekłada się na precyzję, a co za tym idzie - skuteczność leczenia. 
</t>
    </r>
    <r>
      <rPr>
        <u/>
        <sz val="9"/>
        <rFont val="Calibri"/>
        <family val="2"/>
        <charset val="238"/>
        <scheme val="minor"/>
      </rPr>
      <t>Zadanie nr 1:</t>
    </r>
    <r>
      <rPr>
        <sz val="9"/>
        <rFont val="Calibri"/>
        <family val="2"/>
        <charset val="238"/>
        <scheme val="minor"/>
      </rPr>
      <t xml:space="preserve"> Przyspieszacz liniowy wysokoenergetyczny generujący wiązki fotonowe z i bez filtra spłaszczającego, z wyposażeniem obejmującym kolimator wielolistkowy o 120 listkach, opcję dynamicznej IMRT typu Sliding Window, system wizualizacji  EPID, zintegrowany system obrazowania rentgenowskiego IGRT z opcją CBCT, opcję radioterapii łukowej VMAT i system synchronizacji oddechowej. Przedmiotem projektu będzie akcelerator, którego wymiana prowadzona jest na podstawie umowy z Ministerstwem Zdrowia nr 1/6/2/2015/27/396 z dnia 24 lipca 2015 roku. W ramach niniejszej umowy w 2015 roku zakupiono akcelerator o wartości brutto 12 999 000,00 PLN, przy czym kwota 7 149 450,00 PLN płatna była w 2015 roku ze środków finansowych przyznanych przez Ministerstwo Zdrowia. W przypadku przyjęcia projektu do dofinansowania ze środków UE środki na inwestycje stanowiące wydatki kwalifikowane, przekazane z budżetu MZ  zostaną rozliczone jako zaliczka (nie dojdzie do podwójnego finansowania wydatków). Szczegółowy montaż finansowy w opisie zadania nr 1.   
</t>
    </r>
    <r>
      <rPr>
        <u/>
        <sz val="9"/>
        <rFont val="Calibri"/>
        <family val="2"/>
        <charset val="238"/>
        <scheme val="minor"/>
      </rPr>
      <t>Zadanie nr 2:</t>
    </r>
    <r>
      <rPr>
        <sz val="9"/>
        <rFont val="Calibri"/>
        <family val="2"/>
        <charset val="238"/>
        <scheme val="minor"/>
      </rPr>
      <t xml:space="preserve"> Przyspieszacz liniowy, dedykowany do radiochirurgii i radioterapii stereotaktycznej oraz do radioterapii konformalnej 3D, generujący wiązki fotonowe z i bez filtra spłaszczającego,  z wyposażeniem obejmującym: kolimator wielolistkowy wysokiej rozdzielczości, zestaw kolimatorów stożkowych, opcję dynamicznej IMRT typu Sliding Window, system wizualizacji EPID, zintegrowany system obrazowania rentgenowskiego IGRT z opcją CBCT, opcję radioterapii łukowej VMAT, systemem synchronizacji oddechowej, optyczny system pozycjonowania i weryfikacji pozycji pacjenta, stację roboczą sterującą akceleratorem stanowiącą element posiadanego systemu zarządzania ARIA VMS wersja 13 Linii Terapeutycznej.  Przedmiotem projektu będzie akcelerator, który otrzymał dofinansowanie MZ w kwocie 7 500 000 PLN w ramach zadania: „Doposażenie Zakładów Radioterapii w Polsce” w ramach NPZCHN. W przypadku przyjęcia projektu do dofinansowania ze środków UE środki na inwestycje stanowiące wydatki kwalifikowane, przekazane z budżetu MZ  zostaną rozliczone jako zaliczka (nie dojdzie do podwójnego finansowania wydatków). Szczegółowy montaż finansowy w opisie zadania nr 2.
</t>
    </r>
    <r>
      <rPr>
        <u/>
        <sz val="9"/>
        <rFont val="Calibri"/>
        <family val="2"/>
        <charset val="238"/>
        <scheme val="minor"/>
      </rPr>
      <t>Zadanie nr 3:</t>
    </r>
    <r>
      <rPr>
        <sz val="9"/>
        <rFont val="Calibri"/>
        <family val="2"/>
        <charset val="238"/>
        <scheme val="minor"/>
      </rPr>
      <t xml:space="preserve"> Akcelerator/przyspieszacz liniowy zamontowany na zrobotyzowanym ramieniu o 6 stopniach swobody, przeznaczony do prowadzenia obrazowo monitorowanej stereotaktycznej  i cybernetycznej  mikroradiochirurgii.  Jest to jedyny dostępny obecnie aparat terapeutyczny umożliwiający tzw. tracking czyli "śledzenie i podążanie" za ruchem guza nowotworowego w trakcie cyklu oddechowego. (wymieniany aparat nie posiada tych funkcji; przeznaczony jest obecnie do prowadzenia standardowej radioterapii). Przedmiotem projektu będzie akcelerator, który został ujęty we wniosku do MZ w zadaniu: „Doposażenie Zakładów Radioterapii w Polsce” w ramach NPZCHN (ogłoszenie rozstrzygnięcia konkursu z dnia 4 maja 2017r). W ofercie: planowany poziom dofinansowania ze środków MZ wyniesie 30%, a deklarowany wkład własny Instytutu wyniesie 70%. Szczegółowy montaż finansowy w opisie zadania nr 3.
</t>
    </r>
    <r>
      <rPr>
        <u/>
        <sz val="9"/>
        <rFont val="Calibri"/>
        <family val="2"/>
        <charset val="238"/>
        <scheme val="minor"/>
      </rPr>
      <t>Zadanie nr 4</t>
    </r>
    <r>
      <rPr>
        <sz val="9"/>
        <rFont val="Calibri"/>
        <family val="2"/>
        <charset val="238"/>
        <scheme val="minor"/>
      </rPr>
      <t xml:space="preserve">: Nowoczesny akcelerator/przyspieszacz liniowy umożliwiający niezwykle precyzyjnie działanie. Pozwoli na niszczenie patologicznych zmian, które nie przekraczają kilku milimetrów - maksymalnie oszczędzając zdrową tkankę.
</t>
    </r>
    <r>
      <rPr>
        <u/>
        <sz val="9"/>
        <rFont val="Calibri"/>
        <family val="2"/>
        <charset val="238"/>
        <scheme val="minor"/>
      </rPr>
      <t>Zadanie nr 5</t>
    </r>
    <r>
      <rPr>
        <sz val="9"/>
        <rFont val="Calibri"/>
        <family val="2"/>
        <charset val="238"/>
        <scheme val="minor"/>
      </rPr>
      <t>: Nowoczesny akcelerator/przyspieszacz liniowy umożliwiający generowanie wiązek bezfiltrowych, wyposażony w funkcję bramkowania oddechowego, system obrazowania rentgenowskiego oraz stół terapeutyczny o 6 stopniach swobody. (wymieniany aparat nie posiada tych funkcji).
Realizacja projektu pozwoli na rozwój Centrum Onkologii – Instytutu, Oddział w Gliwicach w obszarze leczenia onkologicznego w zakresie radioterapii. Realizowana inwestycja w sposób istotny wpłynie na jakość, dostępność i efektywność prowadzonej przez Instytut Onkologii w Gliwicach kompleksowej, zindywidualizowanej, diagnostyki i terapii onkologicznej, również dla mieszkańców spoza województwa śląskiego. Termin realizacji Projektu jest podyktowany czasem przygotowania i przeprowadzenia procedur przetargowych w trybie zgodnym z Ustawą Prawo zamówień publicznych, a następnie czasem oczekiwania na dostawę urządzenia. Są to specjalistyczne i drogie urządzenia, czas ich dostawy jest odpowiednio długi. Poza tym należy dokonać prac modernizacyjnych bunkra dla prawidłowej instalacji akceleratorów. Podzielono inwestycje na etapy, gdyż ze względu na zaplanowane procesy leczenia pacjentów, nie ma możliwości wyłączenia z użytkowania 5 akceleratorów w jednym czasie. Aby zainstalować nowy akcelerator, stare urządzenie należy odłączyć, i w tym czasie nie można na nim przeprowadzać zabiegów. Naświetlani pacjenci muszą zostać przeniesieni na pozostałe aparaty. Stąd akceleratory będą instalowane pojedynczo, tak aby w jednym czasie tylko jeden akcelerator nie pracował. Jest to rozwiązanie optymalne z zachowaniem dbałości o proces leczenia pacjentów. 
Akceleratory podlegające wymianie mają co najmniej 10 lat. Stopień zużycia urządzeń mierzony liczbą godzin pracy aparatu (beam-hours) BH wynosi odpowiednio:
-CLINAC 23 EX s/n 39 - 7 311 HB; -CLINAC 23 EX s/n 121 - 5 437 HB; -CLINAC 23 EX s/n 749 - 5 042 HB; -CLINAC 600 C/D s/n 522 - skasowany;
-CLINAC s/n 203 – skasowany;</t>
    </r>
  </si>
  <si>
    <t xml:space="preserve">Projekt zakłada powołanie zespołu projektowego odpowiedzialnego za zarządzanie projektem. Zakres rzeczowy projektu  obejmuje rozbudowę istniejącego budynku PCO o czwarty bunkier wraz z niezbędnym doposażeniem oraz zakup akceleratora obejmującego dostawę i uruchomienie. Powierzchnia użytkowa bunkra wynosić będzie 65,5 m2, wysokość 3,5 mb., kubatura bunkra 229,25 m3. Pomieszczeniami niezbędnymi będą również sterownia i klatka schodowa. Zakres działań obejmował będzie opracowanie zamiennego projektu budowlanego z pozwoleniem na budowę, opracowanie technologii z wyposażeniem, opracowanie projektu wykonawczego wielobranżowego, uzyskanie wszelkich uzgodnień rzeczoznawców ( pod względem wymagań higienicznych i zdrowotnych ds. BHP i ds. P/POŻ), uzyskanie pozwolenia na użytkowanie, roboty fundamentowe, roboty murowe, roboty budowlane i roboty budowlano- instalacyjne, roboty wykończeniowe, zakup akceleratora z dostawą i uruchomieniem, właściwe działania informacyjno-promocyjne. Ponadto przedmiot projektu będzie obejmował także akcelerator, którego wymiana prowadzona jest na podstawie Umowy z Ministerstwem Zdrowia - Umowa Nr 1/6/7/2016/83/1108 na realizację Narodowego Programu Zwalczania Chorób Nowotworowych zawarta dnia 28 września 2016 r. w Warszawie. W ramach niniejszej Umowy wydatkowano środki w latach 2016-2017. Koszt akceleratora - 8 800 000,00 zł -faktura 0110/XII/2016/SM z dn. 08.12.2016 r./ Koszt przechowywania do czasu uruchomienia - 9 125,99 zł (koszt niekwalifikowalny) – (faktura za grudzień 2016r. - 2 380,79 zł - płatność  w 2017 r.; faktura za styczeń 2017 r.- 3 075,00 zł -płatność w 2017 r.; faktura za luty 2017r. - 3 075,00 zł-płatność w 2017r.; faktura za marzec 2017 r.-595,20 zł-płatność w 2017r.). Demontaż dot. eksploatowanego akcelerator, dostawa/transport nowego sprzętu na miejsce montażu, instalacja w bunkrze, integracja z wykorzystywanymi w Klinicznym Zakładzie Radioterapii systemami planowania leczeni, zarządzania i weryfikacji, wykonanie testów akceptacyjnych poinstalacyjnych, wymiana napędu drzwi osłonnych do bunkra- 390 033,00 zł - faktura nr 0127/IV/2017/SM - płatność w 2017r. Ubezpieczenie akceleratora do czasu jego uruchomienia - 19 311,00 zł (koszt niekwalifikowalny)  - faktura nr 0127/IV/2017/SM - płatność w 2017r. szkolenie personelu  - 39 975,00 zł (koszt niekwalifikowalny)  - faktura nr 0127/IV/2017/SM - płatność w 2017 r.
Przewidziany do wymiany alcelerator użytkowany był przez 13 lat. Liczba godzin - brak danych, urządzenie skasowane (protokół kasacyjny sprzętu z dnia 27.01.2017 r.). </t>
  </si>
  <si>
    <t xml:space="preserve"> Celem projektu jest rozbudowa Zakładu Radioterapii Świętokrzyskiego Centrum Onkologii (bunkier  z towarzyszącą infrastrukturą) oraz zakup piątego aparatu terapeutycznego w celu zwiększenia dostępności do leczenia napromienianiem. Przy obecnym wyposażeniu Kliniki (4 akceleratory), realizacja wszystkich planowanych procedur radioterapii, wymaga wydłużenia godzin pracy aparatów i wprowadzenia napromieniania w soboty.  Zwiększająca się od kilku lat liczba pacjentów leczonych radykalnie, przy wykorzystaniu czasochłonnych procedur wysokospecjalistycznych (IMRT, IGRT) oraz prognozy epidemiologiczne szacujące do 2025r.  wzrost  liczby chorych wymagających radioterapii na ok. 300 osób/rocznie więcej niż obecnie, wskazują na konieczność zwiększenia liczby aparatów terapeutycznych do radioterapii. Konieczność taką wykazują także mapy potrzeb zdrowotnych zakładające funkcjonowanie w województwie świętokrzyskim docelowo 6 aparatów terapeutycznych. Zakup kolejnego aparatu pozwoli także dążyć,  do standardów europejskich szacujących liczbę ludności  w danym regionie, na 200-250 tys.   przypadających na jeden aparat terapeutyczny (liczba mieszkańców samego województwa świętokrzyskiego to około 1300 000). Projekt przewiduje budowę nowego obiektu w którym zlokalizowany będzie między innymi: bunkier przystosowany do montażu akceleratora, sterownia, pokój planowania leczenia, gabinety lekarskie, poczekalnia dla pacientów, rejestracja pomieszczenia techniczne i socjalne. Przewiduje się, że w ramach projektu zakupiony będzie akcelerator oraz pierwsze wyposażenie obiektu.         Przedmiot  projektu będzie obejmować także akcelerator, którego wymiana  prowadzona jest na podstawie umowy nr 1/6/12/2016/38/1113  zawartej w dniu  28.09.2016r  w Warszawie  z Ministrem   Zdrowia  na  realizację zadania pn.: „Doposażenie zakładów radioterapii w Polsce”.  W ramach niniejszej umowy wydatkowano w 2016 roku środki Ministerstwa Zdrowia  w  wysokości  5.921.352,00zł. 
     W przypadku przyjęcia projektu do dofinansowania ze środków UE, środki na inwestycje stanowiące wydatki kwalifikowane, przekazane z budżetu MZ, zostaną rozliczone jako zaliczka (nie dojdzie do podwójnego finansowania wydatków).
Aktulnie wymieniany akcelerator wyprodukowany został w 2005 roku,  zainstalowany w grudniu 2005 roku, a leczenie kliniczne rozpoczęto w  lutym 2006 roku.  Liczba godzin pracy aparatu BH: 3200. </t>
  </si>
  <si>
    <r>
      <t>Projekt jest zgodny z aktualnie obowiązującymi mapami: Mapą potrzeb zdrowotnych dla Polski w zakresie onkologii (część III, pkt 4, zał. pkt 3.2.6)  oraz  Mapą potrzeb zdrowotnych dla woj. mazowieckiego w zakresie onkologii (część 2.1.6, 3.4.4). Planowana moderniacja infrastrukrury radioterapii w Centrum Onkologii - Instytut w Warszawie poprzez wymianę wyeksploatowanych akceleratorów</t>
    </r>
    <r>
      <rPr>
        <sz val="10"/>
        <color rgb="FFFF0000"/>
        <rFont val="Calibri"/>
        <family val="2"/>
        <charset val="238"/>
        <scheme val="minor"/>
      </rPr>
      <t xml:space="preserve">  </t>
    </r>
    <r>
      <rPr>
        <sz val="10"/>
        <rFont val="Calibri"/>
        <family val="2"/>
        <charset val="238"/>
        <scheme val="minor"/>
      </rPr>
      <t>jest zgodna z założeniami ww. map potrzeb zdrowotnych zakładającymi poprawę jakości radioterapii i osiągnięcie wskaźnika 1 akcelerator na 200 tys. mieszkańców przy średniorocznym obciążeniu aparatu liczbą ok. 400 chorych, rekomendowaną przez towarzystwa międzynarodowe. Istotna jest przy tym wiodąca rola Centrum Onkologii - Instytut w Warszawie jako ośrodka o najwyższej referencyjności w aspekcie współpracy z jednostkami regionalnymi, a także ośrodka realizującego największą liczbę procedur napromieniania w kraju.  
Akceleratory podlegające wymianie są starsze niż 10 lat. Stopień zużycia urządzeń mierzony liczbą godzin pracy aparatu (beam-hours) BH wynosi odpowiednio:
- akcelerator liniowy wysokoenergetyczny CLINAC 2300 SILHOUETTE 2003 seria 53 - 42 825 BH;
-akcelerator wysokoenergetyczny SYNERGY PLATFORM seria 151144 Elekta 2005 - 44 112 BH;
-akcelerator wysokoenergetyczny SYNERGY PLATFORM seria 151449 Elekta 2006 - 38 320 BH;
- akcelerator Liniowy CLINAC 600 CD Seria 832-S1 VARIAN 2004 - 40 632 BH.</t>
    </r>
  </si>
  <si>
    <t>Anna Goławska,
zastępca dyrektora Departamentu Funduszy Europejskich i e-Zdrowia
+48 22 53 00 238, email: a.golawska@mz.gov.pl</t>
  </si>
  <si>
    <t>PLAN DZIAŁAŃ MINISTERSTWA ZDROWIA
W SEKTORZE ZDROWIA NA ROK 2017
załącznik do uchwały nr 43/2017/O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</si>
</sst>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0.00_ ;\-#,##0.00\ "/>
    <numFmt numFmtId="165" formatCode="_-* #,##0\ _z_ł_-;\-* #,##0\ _z_ł_-;_-* &quot;-&quot;??\ _z_ł_-;_-@_-"/>
    <numFmt numFmtId="166" formatCode="yyyy\-mm\-dd"/>
    <numFmt numFmtId="167" formatCode="_-* #,##0.0000\ _z_ł_-;\-* #,##0.0000\ _z_ł_-;_-* &quot;-&quot;??\ _z_ł_-;_-@_-"/>
    <numFmt numFmtId="168" formatCode="#,##0.00\ _z_ł"/>
  </numFmts>
  <fonts count="58"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sz val="9"/>
      <name val="Arial"/>
      <family val="2"/>
      <charset val="238"/>
    </font>
    <font>
      <b/>
      <sz val="11"/>
      <color theme="0"/>
      <name val="Calibri"/>
      <family val="2"/>
      <charset val="238"/>
      <scheme val="minor"/>
    </font>
    <font>
      <sz val="11"/>
      <color theme="1"/>
      <name val="Calibri"/>
      <family val="2"/>
      <scheme val="minor"/>
    </font>
    <font>
      <sz val="11"/>
      <color rgb="FF000000"/>
      <name val="Calibri"/>
      <family val="2"/>
      <charset val="1"/>
    </font>
    <font>
      <sz val="9"/>
      <color theme="1"/>
      <name val="Calibri"/>
      <family val="2"/>
      <charset val="238"/>
      <scheme val="minor"/>
    </font>
    <font>
      <sz val="11"/>
      <color indexed="8"/>
      <name val="Calibri"/>
      <family val="2"/>
      <charset val="238"/>
    </font>
    <font>
      <sz val="11"/>
      <color indexed="8"/>
      <name val="Calibri"/>
      <family val="2"/>
    </font>
    <font>
      <i/>
      <sz val="8"/>
      <name val="Calibri"/>
      <family val="2"/>
      <charset val="238"/>
      <scheme val="minor"/>
    </font>
    <font>
      <b/>
      <sz val="11"/>
      <color theme="1"/>
      <name val="Calibri"/>
      <family val="2"/>
      <charset val="238"/>
      <scheme val="minor"/>
    </font>
    <font>
      <sz val="8"/>
      <color theme="1"/>
      <name val="Calibri"/>
      <family val="2"/>
      <charset val="238"/>
    </font>
    <font>
      <b/>
      <i/>
      <sz val="10"/>
      <color theme="1"/>
      <name val="Calibri"/>
      <family val="2"/>
      <charset val="238"/>
      <scheme val="minor"/>
    </font>
    <font>
      <sz val="7"/>
      <color theme="1"/>
      <name val="Calibri"/>
      <family val="2"/>
      <charset val="238"/>
      <scheme val="minor"/>
    </font>
    <font>
      <i/>
      <sz val="7"/>
      <color theme="1"/>
      <name val="Calibri"/>
      <family val="2"/>
      <charset val="238"/>
      <scheme val="minor"/>
    </font>
    <font>
      <i/>
      <sz val="7"/>
      <name val="Calibri"/>
      <family val="2"/>
      <charset val="238"/>
      <scheme val="minor"/>
    </font>
    <font>
      <sz val="8"/>
      <color theme="1"/>
      <name val="Calibri"/>
      <family val="2"/>
      <charset val="238"/>
      <scheme val="minor"/>
    </font>
    <font>
      <sz val="8"/>
      <color theme="1"/>
      <name val="Calibri"/>
      <family val="2"/>
      <charset val="238"/>
    </font>
    <font>
      <sz val="10"/>
      <color indexed="8"/>
      <name val="Calibri"/>
      <family val="2"/>
      <charset val="238"/>
    </font>
    <font>
      <b/>
      <sz val="11"/>
      <color indexed="9"/>
      <name val="Calibri"/>
      <family val="2"/>
      <charset val="238"/>
    </font>
    <font>
      <b/>
      <sz val="10"/>
      <color indexed="8"/>
      <name val="Calibri"/>
      <family val="2"/>
      <charset val="238"/>
    </font>
    <font>
      <sz val="10"/>
      <name val="Calibri"/>
      <family val="2"/>
      <charset val="238"/>
    </font>
    <font>
      <sz val="8"/>
      <name val="Calibri"/>
      <family val="2"/>
      <charset val="238"/>
    </font>
    <font>
      <i/>
      <sz val="10"/>
      <name val="Calibri"/>
      <family val="2"/>
      <charset val="238"/>
    </font>
    <font>
      <i/>
      <sz val="9"/>
      <name val="Calibri"/>
      <family val="2"/>
      <charset val="238"/>
    </font>
    <font>
      <b/>
      <sz val="10"/>
      <name val="Calibri"/>
      <family val="2"/>
      <charset val="238"/>
      <scheme val="minor"/>
    </font>
    <font>
      <i/>
      <sz val="10"/>
      <name val="Calibri"/>
      <family val="2"/>
      <charset val="238"/>
      <scheme val="minor"/>
    </font>
    <font>
      <sz val="9"/>
      <name val="Calibri"/>
      <family val="2"/>
      <charset val="238"/>
      <scheme val="minor"/>
    </font>
    <font>
      <sz val="8"/>
      <name val="Calibri"/>
      <family val="2"/>
      <charset val="238"/>
      <scheme val="minor"/>
    </font>
    <font>
      <i/>
      <sz val="9"/>
      <name val="Calibri"/>
      <family val="2"/>
      <charset val="238"/>
      <scheme val="minor"/>
    </font>
    <font>
      <sz val="10"/>
      <name val="Arial"/>
      <family val="2"/>
      <charset val="238"/>
    </font>
    <font>
      <sz val="11"/>
      <color indexed="8"/>
      <name val="Calibri"/>
      <family val="2"/>
      <charset val="1"/>
    </font>
    <font>
      <sz val="10"/>
      <color theme="0"/>
      <name val="Calibri"/>
      <family val="2"/>
      <charset val="238"/>
      <scheme val="minor"/>
    </font>
    <font>
      <i/>
      <sz val="10"/>
      <color rgb="FFFF0000"/>
      <name val="Calibri"/>
      <family val="2"/>
      <charset val="238"/>
      <scheme val="minor"/>
    </font>
    <font>
      <b/>
      <sz val="8"/>
      <name val="Calibri"/>
      <family val="2"/>
      <charset val="238"/>
      <scheme val="minor"/>
    </font>
    <font>
      <sz val="10"/>
      <color rgb="FFFF0000"/>
      <name val="Calibri"/>
      <family val="2"/>
      <charset val="238"/>
      <scheme val="minor"/>
    </font>
    <font>
      <sz val="10"/>
      <color theme="1"/>
      <name val="Calibri"/>
      <family val="2"/>
      <charset val="238"/>
    </font>
    <font>
      <b/>
      <sz val="10"/>
      <name val="Calibri"/>
      <family val="2"/>
      <charset val="238"/>
    </font>
    <font>
      <sz val="6"/>
      <color theme="1"/>
      <name val="Calibri"/>
      <family val="2"/>
      <charset val="238"/>
      <scheme val="minor"/>
    </font>
    <font>
      <i/>
      <sz val="9"/>
      <color indexed="10"/>
      <name val="Calibri"/>
      <family val="2"/>
      <charset val="238"/>
    </font>
    <font>
      <b/>
      <i/>
      <sz val="9"/>
      <name val="Calibri"/>
      <family val="2"/>
      <charset val="238"/>
    </font>
    <font>
      <b/>
      <sz val="11"/>
      <name val="Calibri"/>
      <family val="2"/>
      <charset val="238"/>
      <scheme val="minor"/>
    </font>
    <font>
      <sz val="11"/>
      <name val="Calibri"/>
      <family val="2"/>
      <charset val="238"/>
      <scheme val="minor"/>
    </font>
    <font>
      <u/>
      <sz val="8"/>
      <name val="Calibri"/>
      <family val="2"/>
      <charset val="238"/>
      <scheme val="minor"/>
    </font>
    <font>
      <sz val="9.5"/>
      <name val="Calibri"/>
      <family val="2"/>
      <charset val="238"/>
      <scheme val="minor"/>
    </font>
    <font>
      <sz val="11"/>
      <name val="Calibri"/>
      <family val="2"/>
      <scheme val="minor"/>
    </font>
    <font>
      <sz val="8"/>
      <color indexed="8"/>
      <name val="Calibri"/>
      <family val="2"/>
      <charset val="238"/>
    </font>
    <font>
      <sz val="9"/>
      <name val="Calibri"/>
      <family val="2"/>
      <charset val="238"/>
    </font>
    <font>
      <sz val="11"/>
      <color theme="0"/>
      <name val="Calibri"/>
      <family val="2"/>
      <charset val="238"/>
      <scheme val="minor"/>
    </font>
    <font>
      <sz val="10"/>
      <color indexed="9"/>
      <name val="Calibri"/>
      <family val="2"/>
      <charset val="238"/>
    </font>
    <font>
      <sz val="14"/>
      <name val="Calibri"/>
      <family val="2"/>
      <charset val="238"/>
    </font>
    <font>
      <u/>
      <sz val="9"/>
      <name val="Calibri"/>
      <family val="2"/>
      <charset val="238"/>
      <scheme val="minor"/>
    </font>
    <font>
      <b/>
      <i/>
      <sz val="9"/>
      <name val="Calibri"/>
      <family val="2"/>
      <charset val="238"/>
      <scheme val="minor"/>
    </font>
    <font>
      <sz val="8"/>
      <color rgb="FFFF0000"/>
      <name val="Calibri"/>
      <family val="2"/>
      <charset val="238"/>
    </font>
  </fonts>
  <fills count="31">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indexed="9"/>
        <bgColor indexed="64"/>
      </patternFill>
    </fill>
    <fill>
      <patternFill patternType="solid">
        <fgColor indexed="41"/>
        <bgColor indexed="27"/>
      </patternFill>
    </fill>
    <fill>
      <patternFill patternType="solid">
        <fgColor indexed="53"/>
        <bgColor indexed="64"/>
      </patternFill>
    </fill>
    <fill>
      <patternFill patternType="solid">
        <fgColor indexed="52"/>
        <bgColor indexed="64"/>
      </patternFill>
    </fill>
    <fill>
      <patternFill patternType="solid">
        <fgColor indexed="47"/>
        <bgColor indexed="64"/>
      </patternFill>
    </fill>
    <fill>
      <patternFill patternType="solid">
        <fgColor indexed="53"/>
        <bgColor indexed="52"/>
      </patternFill>
    </fill>
    <fill>
      <patternFill patternType="solid">
        <fgColor indexed="47"/>
        <bgColor indexed="45"/>
      </patternFill>
    </fill>
    <fill>
      <patternFill patternType="solid">
        <fgColor theme="9" tint="0.79998168889431442"/>
        <bgColor indexed="41"/>
      </patternFill>
    </fill>
    <fill>
      <patternFill patternType="solid">
        <fgColor indexed="9"/>
        <bgColor indexed="26"/>
      </patternFill>
    </fill>
    <fill>
      <patternFill patternType="solid">
        <fgColor theme="5" tint="0.79998168889431442"/>
        <bgColor indexed="65"/>
      </patternFill>
    </fill>
    <fill>
      <patternFill patternType="solid">
        <fgColor theme="6"/>
      </patternFill>
    </fill>
    <fill>
      <patternFill patternType="solid">
        <fgColor theme="6" tint="0.79998168889431442"/>
        <bgColor indexed="65"/>
      </patternFill>
    </fill>
  </fills>
  <borders count="9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medium">
        <color indexed="64"/>
      </left>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medium">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bottom/>
      <diagonal/>
    </border>
    <border>
      <left style="thin">
        <color indexed="8"/>
      </left>
      <right style="thin">
        <color indexed="8"/>
      </right>
      <top/>
      <bottom/>
      <diagonal/>
    </border>
    <border>
      <left/>
      <right/>
      <top style="thin">
        <color indexed="8"/>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top style="thin">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64"/>
      </left>
      <right style="medium">
        <color indexed="64"/>
      </right>
      <top/>
      <bottom style="thin">
        <color indexed="64"/>
      </bottom>
      <diagonal/>
    </border>
    <border>
      <left style="thin">
        <color indexed="64"/>
      </left>
      <right style="thin">
        <color theme="0" tint="-0.24994659260841701"/>
      </right>
      <top style="thin">
        <color indexed="64"/>
      </top>
      <bottom/>
      <diagonal/>
    </border>
    <border>
      <left style="thin">
        <color theme="0" tint="-0.24994659260841701"/>
      </left>
      <right style="thin">
        <color indexed="64"/>
      </right>
      <top style="thin">
        <color indexed="64"/>
      </top>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s>
  <cellStyleXfs count="11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8" fillId="0" borderId="0" applyFont="0" applyFill="0" applyBorder="0" applyAlignment="0" applyProtection="0"/>
    <xf numFmtId="43" fontId="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8" fillId="0" borderId="0"/>
    <xf numFmtId="43" fontId="8"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8" fillId="0" borderId="0" applyFont="0" applyFill="0" applyBorder="0" applyAlignment="0" applyProtection="0"/>
    <xf numFmtId="43" fontId="11"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43" fontId="12" fillId="0" borderId="0" applyFont="0" applyFill="0" applyBorder="0" applyAlignment="0" applyProtection="0"/>
    <xf numFmtId="9" fontId="12" fillId="0" borderId="0" applyFont="0" applyFill="0" applyBorder="0" applyAlignment="0" applyProtection="0"/>
    <xf numFmtId="44" fontId="8" fillId="0" borderId="0" applyFont="0" applyFill="0" applyBorder="0" applyAlignment="0" applyProtection="0"/>
    <xf numFmtId="0" fontId="1" fillId="0" borderId="0"/>
    <xf numFmtId="43" fontId="12"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11" fillId="0" borderId="0" applyFont="0" applyFill="0" applyBorder="0" applyAlignment="0" applyProtection="0"/>
    <xf numFmtId="43" fontId="8"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11" fillId="0" borderId="0" applyFont="0" applyFill="0" applyBorder="0" applyAlignment="0" applyProtection="0"/>
    <xf numFmtId="43" fontId="8" fillId="0" borderId="0" applyFont="0" applyFill="0" applyBorder="0" applyAlignment="0" applyProtection="0"/>
    <xf numFmtId="0" fontId="1" fillId="0" borderId="0"/>
    <xf numFmtId="0" fontId="11" fillId="0" borderId="0"/>
    <xf numFmtId="0" fontId="11" fillId="0" borderId="0"/>
    <xf numFmtId="43" fontId="1" fillId="0" borderId="0" applyFont="0" applyFill="0" applyBorder="0" applyAlignment="0" applyProtection="0"/>
    <xf numFmtId="0" fontId="1" fillId="13" borderId="0" applyNumberFormat="0" applyBorder="0" applyAlignment="0" applyProtection="0"/>
    <xf numFmtId="0" fontId="11" fillId="0" borderId="0"/>
    <xf numFmtId="43" fontId="12" fillId="0" borderId="0" applyFont="0" applyFill="0" applyBorder="0" applyAlignment="0" applyProtection="0"/>
    <xf numFmtId="0" fontId="1" fillId="14" borderId="0" applyNumberFormat="0" applyBorder="0" applyAlignment="0" applyProtection="0"/>
    <xf numFmtId="0" fontId="11" fillId="0" borderId="0"/>
    <xf numFmtId="0" fontId="11" fillId="0" borderId="0"/>
    <xf numFmtId="0" fontId="11" fillId="0" borderId="0"/>
    <xf numFmtId="9" fontId="11" fillId="0" borderId="0" applyFill="0" applyBorder="0" applyAlignment="0" applyProtection="0"/>
    <xf numFmtId="0" fontId="11" fillId="0" borderId="0"/>
    <xf numFmtId="0" fontId="11" fillId="15" borderId="0" applyNumberFormat="0" applyBorder="0" applyAlignment="0" applyProtection="0"/>
    <xf numFmtId="0" fontId="11" fillId="0" borderId="0"/>
    <xf numFmtId="0" fontId="11" fillId="0" borderId="0"/>
    <xf numFmtId="0" fontId="34" fillId="0" borderId="0"/>
    <xf numFmtId="9" fontId="35" fillId="0" borderId="0" applyBorder="0" applyProtection="0"/>
    <xf numFmtId="0" fontId="11" fillId="20" borderId="0" applyBorder="0" applyProtection="0"/>
    <xf numFmtId="0" fontId="1" fillId="28" borderId="0" applyNumberFormat="0" applyBorder="0" applyAlignment="0" applyProtection="0"/>
    <xf numFmtId="0" fontId="52" fillId="29" borderId="0" applyNumberFormat="0" applyBorder="0" applyAlignment="0" applyProtection="0"/>
    <xf numFmtId="0" fontId="1" fillId="30" borderId="0" applyNumberFormat="0" applyBorder="0" applyAlignment="0" applyProtection="0"/>
    <xf numFmtId="9" fontId="12" fillId="0" borderId="0" applyFont="0" applyFill="0" applyBorder="0" applyAlignment="0" applyProtection="0"/>
  </cellStyleXfs>
  <cellXfs count="1055">
    <xf numFmtId="0" fontId="0" fillId="0" borderId="0" xfId="0"/>
    <xf numFmtId="0" fontId="2" fillId="0" borderId="0" xfId="0" applyFont="1"/>
    <xf numFmtId="0" fontId="2" fillId="0" borderId="0" xfId="0" applyFont="1" applyFill="1"/>
    <xf numFmtId="0" fontId="2" fillId="0" borderId="28" xfId="0" applyFont="1" applyBorder="1" applyAlignment="1"/>
    <xf numFmtId="0" fontId="2" fillId="0" borderId="0" xfId="0" applyFont="1" applyBorder="1" applyAlignment="1"/>
    <xf numFmtId="0" fontId="2" fillId="0" borderId="37" xfId="0" applyFont="1" applyBorder="1" applyAlignment="1"/>
    <xf numFmtId="0" fontId="2" fillId="0" borderId="38" xfId="0" applyFont="1" applyBorder="1" applyAlignment="1"/>
    <xf numFmtId="0" fontId="2" fillId="0" borderId="35" xfId="0" applyFont="1" applyBorder="1" applyAlignment="1"/>
    <xf numFmtId="0" fontId="2" fillId="0" borderId="39" xfId="0" applyFont="1" applyBorder="1" applyAlignment="1"/>
    <xf numFmtId="0" fontId="10" fillId="0" borderId="4" xfId="0" applyFont="1" applyBorder="1" applyAlignment="1">
      <alignment horizontal="center" vertical="center" wrapText="1"/>
    </xf>
    <xf numFmtId="0" fontId="2" fillId="0" borderId="46" xfId="0" applyFont="1" applyBorder="1" applyAlignment="1"/>
    <xf numFmtId="0" fontId="2" fillId="0" borderId="21" xfId="0" applyFont="1" applyBorder="1" applyAlignment="1"/>
    <xf numFmtId="0" fontId="2" fillId="0" borderId="45" xfId="0" applyFont="1" applyBorder="1" applyAlignment="1"/>
    <xf numFmtId="0" fontId="5" fillId="0" borderId="4" xfId="0" applyFont="1" applyBorder="1" applyAlignment="1">
      <alignment horizontal="left" vertical="center"/>
    </xf>
    <xf numFmtId="0" fontId="2" fillId="4" borderId="5" xfId="0" applyFont="1" applyFill="1" applyBorder="1" applyAlignment="1" applyProtection="1">
      <alignment horizontal="center" vertical="center" wrapText="1"/>
    </xf>
    <xf numFmtId="0" fontId="0" fillId="0" borderId="0" xfId="0"/>
    <xf numFmtId="164" fontId="2" fillId="0" borderId="0" xfId="0" applyNumberFormat="1" applyFont="1"/>
    <xf numFmtId="3" fontId="13" fillId="0" borderId="17" xfId="1" applyNumberFormat="1" applyFont="1" applyBorder="1" applyAlignment="1" applyProtection="1">
      <alignment vertical="center" wrapText="1"/>
      <protection locked="0"/>
    </xf>
    <xf numFmtId="164" fontId="5" fillId="0" borderId="4" xfId="0" applyNumberFormat="1" applyFont="1" applyFill="1" applyBorder="1"/>
    <xf numFmtId="0" fontId="4" fillId="8" borderId="5" xfId="0" applyFont="1" applyFill="1" applyBorder="1" applyAlignment="1" applyProtection="1">
      <alignment horizontal="center" vertical="center" wrapText="1"/>
    </xf>
    <xf numFmtId="0" fontId="2" fillId="0" borderId="4" xfId="0" applyFont="1" applyBorder="1" applyAlignment="1">
      <alignment horizontal="center" vertical="center" wrapText="1"/>
    </xf>
    <xf numFmtId="164" fontId="2" fillId="0" borderId="4" xfId="91" applyNumberFormat="1" applyFont="1" applyFill="1" applyBorder="1" applyAlignment="1">
      <alignment horizontal="center" vertical="center" wrapText="1"/>
    </xf>
    <xf numFmtId="0" fontId="2" fillId="0" borderId="4" xfId="91" applyNumberFormat="1" applyFont="1" applyFill="1" applyBorder="1" applyAlignment="1" applyProtection="1">
      <alignment horizontal="center" vertical="center" wrapText="1"/>
      <protection locked="0"/>
    </xf>
    <xf numFmtId="165" fontId="2" fillId="0" borderId="4" xfId="91" applyNumberFormat="1" applyFont="1" applyFill="1" applyBorder="1" applyAlignment="1">
      <alignment horizontal="center" vertical="center" wrapText="1"/>
    </xf>
    <xf numFmtId="0" fontId="14" fillId="9" borderId="4" xfId="0" applyFont="1" applyFill="1" applyBorder="1" applyAlignment="1">
      <alignment horizontal="center" vertical="center"/>
    </xf>
    <xf numFmtId="0" fontId="14" fillId="9" borderId="4" xfId="0" applyFont="1" applyFill="1" applyBorder="1" applyAlignment="1">
      <alignment horizontal="center" vertical="center" wrapText="1"/>
    </xf>
    <xf numFmtId="0" fontId="15" fillId="0" borderId="4" xfId="1" applyFont="1" applyBorder="1" applyAlignment="1">
      <alignment horizontal="center" vertical="center" wrapText="1"/>
    </xf>
    <xf numFmtId="0" fontId="1" fillId="0" borderId="0" xfId="1"/>
    <xf numFmtId="0" fontId="15" fillId="0" borderId="4" xfId="0" applyFont="1" applyBorder="1" applyAlignment="1">
      <alignment horizontal="center" vertical="center" wrapText="1"/>
    </xf>
    <xf numFmtId="4" fontId="15" fillId="0" borderId="4" xfId="0" applyNumberFormat="1" applyFont="1" applyBorder="1" applyAlignment="1">
      <alignment horizontal="right" vertical="center" wrapText="1"/>
    </xf>
    <xf numFmtId="166" fontId="15" fillId="0" borderId="4" xfId="0" applyNumberFormat="1" applyFont="1" applyBorder="1" applyAlignment="1">
      <alignment horizontal="center" vertical="center" wrapText="1"/>
    </xf>
    <xf numFmtId="4" fontId="3" fillId="0" borderId="17" xfId="1" applyNumberFormat="1" applyFont="1" applyBorder="1" applyAlignment="1" applyProtection="1">
      <alignment horizontal="center" vertical="center" wrapText="1"/>
      <protection locked="0"/>
    </xf>
    <xf numFmtId="4" fontId="0" fillId="0" borderId="0" xfId="0" applyNumberFormat="1"/>
    <xf numFmtId="43" fontId="0" fillId="0" borderId="0" xfId="0" applyNumberFormat="1"/>
    <xf numFmtId="167" fontId="0" fillId="0" borderId="0" xfId="0" applyNumberFormat="1"/>
    <xf numFmtId="2" fontId="5" fillId="0" borderId="4" xfId="0" applyNumberFormat="1" applyFont="1" applyFill="1" applyBorder="1"/>
    <xf numFmtId="0" fontId="2" fillId="12" borderId="4" xfId="0" applyFont="1" applyFill="1" applyBorder="1" applyAlignment="1">
      <alignment wrapText="1"/>
    </xf>
    <xf numFmtId="0" fontId="16" fillId="11" borderId="31" xfId="0" applyFont="1" applyFill="1" applyBorder="1" applyAlignment="1">
      <alignment horizontal="center" wrapText="1"/>
    </xf>
    <xf numFmtId="0" fontId="2" fillId="12" borderId="12" xfId="0" applyFont="1" applyFill="1" applyBorder="1" applyAlignment="1">
      <alignment horizontal="center" wrapText="1"/>
    </xf>
    <xf numFmtId="0" fontId="2" fillId="12" borderId="13" xfId="0" applyFont="1" applyFill="1" applyBorder="1" applyAlignment="1">
      <alignment horizontal="center" wrapText="1"/>
    </xf>
    <xf numFmtId="0" fontId="2" fillId="12" borderId="14" xfId="0" applyFont="1" applyFill="1" applyBorder="1" applyAlignment="1">
      <alignment horizontal="center" wrapText="1"/>
    </xf>
    <xf numFmtId="0" fontId="2" fillId="12" borderId="15" xfId="0" applyFont="1" applyFill="1" applyBorder="1" applyAlignment="1">
      <alignment horizontal="center"/>
    </xf>
    <xf numFmtId="0" fontId="2" fillId="2" borderId="0" xfId="0" applyFont="1" applyFill="1" applyAlignment="1">
      <alignment wrapText="1"/>
    </xf>
    <xf numFmtId="0" fontId="2" fillId="0" borderId="1" xfId="0" applyFont="1" applyFill="1" applyBorder="1" applyAlignment="1">
      <alignment vertical="center" wrapText="1"/>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2" borderId="12" xfId="0" applyFont="1" applyFill="1" applyBorder="1" applyAlignment="1">
      <alignment horizontal="center"/>
    </xf>
    <xf numFmtId="0" fontId="2" fillId="12"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2" fillId="12" borderId="15" xfId="0" applyFont="1" applyFill="1" applyBorder="1" applyAlignment="1">
      <alignment horizontal="center" wrapText="1"/>
    </xf>
    <xf numFmtId="0" fontId="3" fillId="0" borderId="2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12" borderId="26" xfId="0" applyFont="1" applyFill="1" applyBorder="1" applyAlignment="1">
      <alignment vertical="center" wrapText="1"/>
    </xf>
    <xf numFmtId="0" fontId="2" fillId="12" borderId="18" xfId="0" applyFont="1" applyFill="1" applyBorder="1" applyAlignment="1">
      <alignment vertical="center" wrapText="1"/>
    </xf>
    <xf numFmtId="0" fontId="2" fillId="12" borderId="12" xfId="0" applyFont="1" applyFill="1" applyBorder="1" applyAlignment="1">
      <alignment horizontal="center" vertical="center"/>
    </xf>
    <xf numFmtId="0" fontId="2" fillId="12" borderId="13" xfId="0" applyFont="1" applyFill="1" applyBorder="1" applyAlignment="1">
      <alignment horizontal="center" vertical="center" wrapText="1"/>
    </xf>
    <xf numFmtId="0" fontId="2" fillId="12" borderId="14" xfId="0" applyFont="1" applyFill="1" applyBorder="1" applyAlignment="1">
      <alignment horizontal="center" vertical="center"/>
    </xf>
    <xf numFmtId="0" fontId="2" fillId="12" borderId="4"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0" borderId="4" xfId="0" applyFont="1" applyBorder="1" applyAlignment="1">
      <alignment horizontal="justify" vertical="center"/>
    </xf>
    <xf numFmtId="0" fontId="2" fillId="0" borderId="4" xfId="0" applyFont="1" applyBorder="1" applyAlignment="1">
      <alignment horizontal="justify" vertical="center" wrapText="1"/>
    </xf>
    <xf numFmtId="0" fontId="2" fillId="0" borderId="0" xfId="0" applyFont="1" applyAlignment="1">
      <alignment horizontal="justify" vertical="center"/>
    </xf>
    <xf numFmtId="0" fontId="2" fillId="12" borderId="1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11" borderId="31" xfId="0" applyFont="1" applyFill="1" applyBorder="1" applyAlignment="1">
      <alignment horizontal="center" vertical="center" wrapText="1"/>
    </xf>
    <xf numFmtId="0" fontId="3" fillId="2" borderId="4" xfId="0" applyFont="1" applyFill="1" applyBorder="1" applyAlignment="1">
      <alignment vertical="center" wrapText="1"/>
    </xf>
    <xf numFmtId="0" fontId="3" fillId="0" borderId="17" xfId="0" applyFont="1" applyFill="1" applyBorder="1" applyAlignment="1">
      <alignment horizontal="left" vertical="center" wrapText="1"/>
    </xf>
    <xf numFmtId="165" fontId="2" fillId="0" borderId="17" xfId="91" applyNumberFormat="1" applyFont="1" applyBorder="1" applyAlignment="1" applyProtection="1">
      <alignment horizontal="center" vertical="center" wrapText="1"/>
      <protection locked="0"/>
    </xf>
    <xf numFmtId="0" fontId="2" fillId="0" borderId="4" xfId="0" applyFont="1" applyFill="1" applyBorder="1" applyAlignment="1">
      <alignment horizontal="center" vertical="center"/>
    </xf>
    <xf numFmtId="0" fontId="2" fillId="0" borderId="4" xfId="0" applyFont="1" applyFill="1" applyBorder="1" applyAlignment="1">
      <alignment horizontal="center"/>
    </xf>
    <xf numFmtId="0" fontId="21" fillId="0" borderId="51" xfId="0" applyFont="1" applyBorder="1" applyAlignment="1">
      <alignment horizontal="center" vertical="top" wrapText="1"/>
    </xf>
    <xf numFmtId="0" fontId="0" fillId="0" borderId="51" xfId="0" applyBorder="1" applyAlignment="1">
      <alignment horizontal="center" vertical="top" wrapText="1"/>
    </xf>
    <xf numFmtId="166" fontId="21" fillId="0" borderId="51" xfId="0" applyNumberFormat="1" applyFont="1" applyBorder="1" applyAlignment="1">
      <alignment horizontal="left" vertical="top" wrapText="1"/>
    </xf>
    <xf numFmtId="4" fontId="21" fillId="0" borderId="51" xfId="0" applyNumberFormat="1" applyFont="1" applyBorder="1" applyAlignment="1">
      <alignment horizontal="right" vertical="top" wrapText="1"/>
    </xf>
    <xf numFmtId="0" fontId="21" fillId="0" borderId="52" xfId="0" applyFont="1" applyBorder="1" applyAlignment="1">
      <alignment horizontal="center" vertical="top" wrapText="1"/>
    </xf>
    <xf numFmtId="0" fontId="2" fillId="0"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6" fillId="11" borderId="31" xfId="0" applyFont="1" applyFill="1" applyBorder="1" applyAlignment="1">
      <alignment horizontal="center" vertical="center" wrapText="1"/>
    </xf>
    <xf numFmtId="0" fontId="5" fillId="0" borderId="0" xfId="1" applyFont="1"/>
    <xf numFmtId="0" fontId="5" fillId="17" borderId="22" xfId="1" applyFont="1" applyFill="1" applyBorder="1" applyAlignment="1">
      <alignment horizontal="center" vertical="center" wrapText="1"/>
    </xf>
    <xf numFmtId="0" fontId="5" fillId="17" borderId="12" xfId="1" applyFont="1" applyFill="1" applyBorder="1" applyAlignment="1">
      <alignment horizontal="center" vertical="center" wrapText="1"/>
    </xf>
    <xf numFmtId="0" fontId="5" fillId="17" borderId="15" xfId="1" applyFont="1" applyFill="1" applyBorder="1" applyAlignment="1">
      <alignment horizontal="center" vertical="center" wrapText="1"/>
    </xf>
    <xf numFmtId="0" fontId="5" fillId="17" borderId="59" xfId="1" applyFont="1" applyFill="1" applyBorder="1" applyAlignment="1">
      <alignment horizontal="center" vertical="center" wrapText="1"/>
    </xf>
    <xf numFmtId="0" fontId="30" fillId="18" borderId="13" xfId="1" applyFont="1" applyFill="1" applyBorder="1" applyAlignment="1" applyProtection="1">
      <alignment horizontal="center" vertical="center" wrapText="1"/>
      <protection locked="0"/>
    </xf>
    <xf numFmtId="0" fontId="30" fillId="18" borderId="14" xfId="1" applyFont="1" applyFill="1" applyBorder="1" applyAlignment="1" applyProtection="1">
      <alignment horizontal="center" vertical="center" wrapText="1"/>
      <protection locked="0"/>
    </xf>
    <xf numFmtId="4" fontId="30" fillId="0" borderId="17" xfId="1" applyNumberFormat="1" applyFont="1" applyBorder="1" applyAlignment="1" applyProtection="1">
      <alignment vertical="center" wrapText="1"/>
      <protection locked="0"/>
    </xf>
    <xf numFmtId="9" fontId="30" fillId="0" borderId="23" xfId="17" applyFont="1" applyBorder="1" applyAlignment="1" applyProtection="1">
      <alignment horizontal="justify" vertical="center" wrapText="1"/>
      <protection locked="0"/>
    </xf>
    <xf numFmtId="0" fontId="5" fillId="17" borderId="60" xfId="1" applyFont="1" applyFill="1" applyBorder="1" applyAlignment="1">
      <alignment horizontal="center" vertical="center" wrapText="1"/>
    </xf>
    <xf numFmtId="0" fontId="6" fillId="0" borderId="0" xfId="64" applyFont="1" applyAlignment="1">
      <alignment vertical="center"/>
    </xf>
    <xf numFmtId="0" fontId="22" fillId="0" borderId="0" xfId="1" applyFont="1"/>
    <xf numFmtId="0" fontId="22" fillId="22" borderId="22" xfId="1" applyFont="1" applyFill="1" applyBorder="1" applyAlignment="1" applyProtection="1">
      <alignment horizontal="center" vertical="center" wrapText="1"/>
    </xf>
    <xf numFmtId="0" fontId="22" fillId="23" borderId="4" xfId="1" applyFont="1" applyFill="1" applyBorder="1" applyAlignment="1" applyProtection="1">
      <alignment vertical="center" wrapText="1"/>
    </xf>
    <xf numFmtId="0" fontId="25" fillId="22" borderId="59" xfId="1" applyFont="1" applyFill="1" applyBorder="1" applyAlignment="1">
      <alignment horizontal="center" vertical="center" wrapText="1"/>
    </xf>
    <xf numFmtId="0" fontId="27" fillId="23" borderId="13" xfId="1" applyFont="1" applyFill="1" applyBorder="1" applyAlignment="1" applyProtection="1">
      <alignment horizontal="center" vertical="center" wrapText="1"/>
      <protection locked="0"/>
    </xf>
    <xf numFmtId="0" fontId="27" fillId="23" borderId="14" xfId="1" applyFont="1" applyFill="1" applyBorder="1" applyAlignment="1" applyProtection="1">
      <alignment horizontal="center" vertical="center" wrapText="1"/>
      <protection locked="0"/>
    </xf>
    <xf numFmtId="0" fontId="25" fillId="22" borderId="60" xfId="1" applyFont="1" applyFill="1" applyBorder="1" applyAlignment="1">
      <alignment horizontal="center" vertical="center" wrapText="1"/>
    </xf>
    <xf numFmtId="0" fontId="22" fillId="0" borderId="0" xfId="64" applyFont="1"/>
    <xf numFmtId="0" fontId="8" fillId="0" borderId="0" xfId="26"/>
    <xf numFmtId="0" fontId="22" fillId="0" borderId="0" xfId="26" applyFont="1"/>
    <xf numFmtId="0" fontId="2" fillId="0" borderId="0" xfId="1" applyFont="1"/>
    <xf numFmtId="0" fontId="2" fillId="17" borderId="22" xfId="1" applyFont="1" applyFill="1" applyBorder="1" applyAlignment="1" applyProtection="1">
      <alignment horizontal="center" vertical="center" wrapText="1"/>
    </xf>
    <xf numFmtId="0" fontId="2" fillId="17" borderId="15" xfId="1" applyFont="1" applyFill="1" applyBorder="1" applyAlignment="1" applyProtection="1">
      <alignment horizontal="center" vertical="center" wrapText="1"/>
    </xf>
    <xf numFmtId="0" fontId="2" fillId="18" borderId="4" xfId="1" applyFont="1" applyFill="1" applyBorder="1" applyAlignment="1" applyProtection="1">
      <alignment vertical="center" wrapText="1"/>
    </xf>
    <xf numFmtId="0" fontId="2" fillId="0" borderId="0" xfId="64" applyFont="1"/>
    <xf numFmtId="0" fontId="2" fillId="0" borderId="0" xfId="26" applyFont="1"/>
    <xf numFmtId="0" fontId="2" fillId="0" borderId="0" xfId="1" applyFont="1" applyAlignment="1">
      <alignment wrapText="1"/>
    </xf>
    <xf numFmtId="0" fontId="39" fillId="0" borderId="0" xfId="1" applyFont="1"/>
    <xf numFmtId="4" fontId="30" fillId="0" borderId="4" xfId="1" applyNumberFormat="1" applyFont="1" applyBorder="1" applyAlignment="1" applyProtection="1">
      <alignment vertical="center" wrapText="1"/>
      <protection locked="0"/>
    </xf>
    <xf numFmtId="4" fontId="30" fillId="0" borderId="4" xfId="1" applyNumberFormat="1" applyFont="1" applyFill="1" applyBorder="1" applyAlignment="1" applyProtection="1">
      <alignment vertical="center" wrapText="1"/>
      <protection locked="0"/>
    </xf>
    <xf numFmtId="0" fontId="2" fillId="0" borderId="0" xfId="1" applyNumberFormat="1" applyFont="1" applyAlignment="1">
      <alignment wrapText="1"/>
    </xf>
    <xf numFmtId="0" fontId="8" fillId="0" borderId="0" xfId="26" applyFont="1"/>
    <xf numFmtId="0" fontId="2" fillId="2" borderId="0" xfId="1" applyFont="1" applyFill="1"/>
    <xf numFmtId="3" fontId="2" fillId="0" borderId="0" xfId="1" applyNumberFormat="1" applyFont="1"/>
    <xf numFmtId="9" fontId="30" fillId="0" borderId="55" xfId="17" applyFont="1" applyBorder="1" applyAlignment="1" applyProtection="1">
      <alignment horizontal="right" vertical="center" wrapText="1"/>
      <protection locked="0"/>
    </xf>
    <xf numFmtId="3" fontId="36" fillId="0" borderId="0" xfId="1" applyNumberFormat="1" applyFont="1"/>
    <xf numFmtId="0" fontId="36" fillId="0" borderId="0" xfId="1" applyFont="1"/>
    <xf numFmtId="0" fontId="2" fillId="0" borderId="0" xfId="0" applyFont="1" applyAlignment="1">
      <alignment vertical="top" wrapText="1"/>
    </xf>
    <xf numFmtId="0" fontId="2" fillId="2" borderId="4" xfId="0" applyFont="1" applyFill="1" applyBorder="1" applyAlignment="1">
      <alignment horizontal="left" vertical="center" wrapText="1"/>
    </xf>
    <xf numFmtId="0" fontId="3" fillId="0" borderId="4" xfId="0" applyFont="1" applyBorder="1" applyAlignment="1">
      <alignment horizontal="center" vertical="center" wrapText="1"/>
    </xf>
    <xf numFmtId="0" fontId="2" fillId="0" borderId="4" xfId="0" applyFont="1" applyBorder="1" applyAlignment="1">
      <alignment vertical="center"/>
    </xf>
    <xf numFmtId="0" fontId="2" fillId="2" borderId="4" xfId="0" applyFont="1" applyFill="1" applyBorder="1" applyAlignment="1">
      <alignment horizontal="center" vertical="center"/>
    </xf>
    <xf numFmtId="0" fontId="32" fillId="2" borderId="3" xfId="3" applyFont="1" applyFill="1" applyBorder="1" applyAlignment="1" applyProtection="1">
      <alignment horizontal="center" vertical="center" wrapText="1"/>
    </xf>
    <xf numFmtId="3" fontId="32" fillId="2" borderId="3" xfId="88" applyNumberFormat="1" applyFont="1" applyFill="1" applyBorder="1" applyAlignment="1" applyProtection="1">
      <alignment horizontal="center" vertical="center" wrapText="1"/>
    </xf>
    <xf numFmtId="3" fontId="32" fillId="2" borderId="1" xfId="3" applyNumberFormat="1" applyFont="1" applyFill="1" applyBorder="1" applyAlignment="1" applyProtection="1">
      <alignment vertical="center" wrapText="1"/>
    </xf>
    <xf numFmtId="3" fontId="32" fillId="2" borderId="3" xfId="3" applyNumberFormat="1" applyFont="1" applyFill="1" applyBorder="1" applyAlignment="1" applyProtection="1">
      <alignment horizontal="center" vertical="center" wrapText="1"/>
    </xf>
    <xf numFmtId="0" fontId="32" fillId="2" borderId="1" xfId="3" applyFont="1" applyFill="1" applyBorder="1" applyAlignment="1" applyProtection="1">
      <alignment vertical="center" wrapText="1"/>
    </xf>
    <xf numFmtId="0" fontId="38" fillId="2" borderId="1" xfId="3" applyFont="1" applyFill="1" applyBorder="1" applyAlignment="1" applyProtection="1">
      <alignment vertical="center" wrapText="1"/>
    </xf>
    <xf numFmtId="3" fontId="32" fillId="2" borderId="1" xfId="88" applyNumberFormat="1" applyFont="1" applyFill="1" applyBorder="1" applyAlignment="1" applyProtection="1">
      <alignment vertical="center" wrapText="1"/>
    </xf>
    <xf numFmtId="0" fontId="32" fillId="2" borderId="1" xfId="14" applyFont="1" applyFill="1" applyBorder="1" applyAlignment="1"/>
    <xf numFmtId="0" fontId="32" fillId="2" borderId="3" xfId="14" applyFont="1" applyFill="1" applyBorder="1" applyAlignment="1">
      <alignment horizontal="center"/>
    </xf>
    <xf numFmtId="0" fontId="32" fillId="2" borderId="29" xfId="14" applyFont="1" applyFill="1" applyBorder="1" applyAlignment="1"/>
    <xf numFmtId="0" fontId="32" fillId="2" borderId="30" xfId="14" applyFont="1" applyFill="1" applyBorder="1" applyAlignment="1">
      <alignment horizontal="center"/>
    </xf>
    <xf numFmtId="3" fontId="5" fillId="2" borderId="3" xfId="3" applyNumberFormat="1" applyFont="1" applyFill="1" applyBorder="1" applyAlignment="1" applyProtection="1">
      <alignment horizontal="center" vertical="center" wrapText="1"/>
    </xf>
    <xf numFmtId="3" fontId="5" fillId="2" borderId="29" xfId="3" applyNumberFormat="1" applyFont="1" applyFill="1" applyBorder="1" applyAlignment="1" applyProtection="1">
      <alignment horizontal="center" vertical="center" wrapText="1"/>
    </xf>
    <xf numFmtId="3" fontId="5" fillId="2" borderId="30" xfId="3" applyNumberFormat="1" applyFont="1" applyFill="1" applyBorder="1" applyAlignment="1" applyProtection="1">
      <alignment horizontal="center" vertical="center" wrapText="1"/>
    </xf>
    <xf numFmtId="4" fontId="2" fillId="0" borderId="0" xfId="1" applyNumberFormat="1" applyFont="1"/>
    <xf numFmtId="4" fontId="30" fillId="0" borderId="4" xfId="1" applyNumberFormat="1" applyFont="1" applyBorder="1" applyAlignment="1" applyProtection="1">
      <alignment horizontal="center" vertical="center" wrapText="1"/>
      <protection locked="0"/>
    </xf>
    <xf numFmtId="4" fontId="30" fillId="2" borderId="4" xfId="1" applyNumberFormat="1" applyFont="1" applyFill="1" applyBorder="1" applyAlignment="1" applyProtection="1">
      <alignment horizontal="center" vertical="center" wrapText="1"/>
      <protection locked="0"/>
    </xf>
    <xf numFmtId="4" fontId="30" fillId="0" borderId="4" xfId="1" applyNumberFormat="1" applyFont="1" applyBorder="1" applyAlignment="1" applyProtection="1">
      <alignment horizontal="center" wrapText="1"/>
      <protection locked="0"/>
    </xf>
    <xf numFmtId="4" fontId="33" fillId="0" borderId="4" xfId="1" applyNumberFormat="1" applyFont="1" applyBorder="1" applyAlignment="1" applyProtection="1">
      <alignment horizontal="center" wrapText="1"/>
      <protection locked="0"/>
    </xf>
    <xf numFmtId="4" fontId="30" fillId="0" borderId="17" xfId="1" applyNumberFormat="1" applyFont="1" applyBorder="1" applyAlignment="1" applyProtection="1">
      <alignment horizontal="center" wrapText="1"/>
      <protection locked="0"/>
    </xf>
    <xf numFmtId="9" fontId="30" fillId="0" borderId="23" xfId="17" applyFont="1" applyBorder="1" applyAlignment="1" applyProtection="1">
      <alignment horizontal="center" wrapText="1"/>
      <protection locked="0"/>
    </xf>
    <xf numFmtId="0" fontId="5" fillId="17" borderId="36" xfId="1" applyFont="1" applyFill="1" applyBorder="1" applyAlignment="1">
      <alignment horizontal="center" vertical="center" wrapText="1"/>
    </xf>
    <xf numFmtId="0" fontId="5" fillId="17" borderId="59" xfId="1" applyFont="1" applyFill="1" applyBorder="1" applyAlignment="1">
      <alignment horizontal="center" vertical="center" wrapText="1"/>
    </xf>
    <xf numFmtId="4" fontId="30" fillId="0" borderId="17" xfId="1" applyNumberFormat="1" applyFont="1" applyBorder="1" applyAlignment="1" applyProtection="1">
      <alignment horizontal="center" vertical="center" wrapText="1"/>
      <protection locked="0"/>
    </xf>
    <xf numFmtId="0" fontId="5" fillId="17" borderId="22" xfId="1" applyFont="1" applyFill="1" applyBorder="1" applyAlignment="1" applyProtection="1">
      <alignment horizontal="center" vertical="center" wrapText="1"/>
    </xf>
    <xf numFmtId="0" fontId="5" fillId="18" borderId="4" xfId="1" applyFont="1" applyFill="1" applyBorder="1" applyAlignment="1" applyProtection="1">
      <alignment vertical="center" wrapText="1"/>
    </xf>
    <xf numFmtId="0" fontId="5" fillId="2" borderId="0" xfId="1" applyFont="1" applyFill="1"/>
    <xf numFmtId="0" fontId="5" fillId="0" borderId="0" xfId="1" applyFont="1" applyAlignment="1">
      <alignment wrapText="1"/>
    </xf>
    <xf numFmtId="2" fontId="39" fillId="0" borderId="0" xfId="1" applyNumberFormat="1" applyFont="1" applyAlignment="1">
      <alignment wrapText="1"/>
    </xf>
    <xf numFmtId="4" fontId="5" fillId="0" borderId="0" xfId="1" applyNumberFormat="1" applyFont="1"/>
    <xf numFmtId="3" fontId="39" fillId="0" borderId="0" xfId="1" applyNumberFormat="1" applyFont="1"/>
    <xf numFmtId="9" fontId="33" fillId="0" borderId="55" xfId="17" applyFont="1" applyBorder="1" applyAlignment="1" applyProtection="1">
      <alignment horizontal="justify" vertical="center" wrapText="1"/>
      <protection locked="0"/>
    </xf>
    <xf numFmtId="4" fontId="32" fillId="0" borderId="0" xfId="1" applyNumberFormat="1" applyFont="1"/>
    <xf numFmtId="4" fontId="5" fillId="0" borderId="0" xfId="1" applyNumberFormat="1" applyFont="1" applyAlignment="1">
      <alignment wrapText="1"/>
    </xf>
    <xf numFmtId="3" fontId="5" fillId="0" borderId="0" xfId="1" applyNumberFormat="1" applyFont="1"/>
    <xf numFmtId="0" fontId="39" fillId="0" borderId="0" xfId="1" applyFont="1" applyAlignment="1">
      <alignment wrapText="1"/>
    </xf>
    <xf numFmtId="0" fontId="5" fillId="0" borderId="0" xfId="64" applyFont="1"/>
    <xf numFmtId="0" fontId="49" fillId="0" borderId="0" xfId="26" applyFont="1"/>
    <xf numFmtId="0" fontId="5" fillId="0" borderId="0" xfId="26" applyFont="1"/>
    <xf numFmtId="0" fontId="22" fillId="0" borderId="0" xfId="104" applyFont="1"/>
    <xf numFmtId="0" fontId="22" fillId="25" borderId="65" xfId="104" applyFont="1" applyFill="1" applyBorder="1" applyAlignment="1" applyProtection="1">
      <alignment horizontal="center" vertical="center" wrapText="1"/>
    </xf>
    <xf numFmtId="0" fontId="22" fillId="25" borderId="69" xfId="104" applyFont="1" applyFill="1" applyBorder="1" applyAlignment="1" applyProtection="1">
      <alignment horizontal="center" vertical="center" wrapText="1"/>
    </xf>
    <xf numFmtId="0" fontId="22" fillId="0" borderId="0" xfId="104" applyFont="1" applyAlignment="1">
      <alignment wrapText="1"/>
    </xf>
    <xf numFmtId="0" fontId="22" fillId="26" borderId="54" xfId="104" applyFont="1" applyFill="1" applyBorder="1" applyAlignment="1" applyProtection="1">
      <alignment vertical="center" wrapText="1"/>
    </xf>
    <xf numFmtId="0" fontId="22" fillId="0" borderId="0" xfId="104" applyFont="1" applyAlignment="1">
      <alignment horizontal="left"/>
    </xf>
    <xf numFmtId="0" fontId="25" fillId="25" borderId="65" xfId="104" applyFont="1" applyFill="1" applyBorder="1" applyAlignment="1">
      <alignment horizontal="center" vertical="center" wrapText="1"/>
    </xf>
    <xf numFmtId="0" fontId="25" fillId="25" borderId="76" xfId="104" applyFont="1" applyFill="1" applyBorder="1" applyAlignment="1">
      <alignment horizontal="center" vertical="center" wrapText="1"/>
    </xf>
    <xf numFmtId="0" fontId="25" fillId="25" borderId="69" xfId="104" applyFont="1" applyFill="1" applyBorder="1" applyAlignment="1">
      <alignment horizontal="center" vertical="center" wrapText="1"/>
    </xf>
    <xf numFmtId="0" fontId="25" fillId="25" borderId="79" xfId="104" applyFont="1" applyFill="1" applyBorder="1" applyAlignment="1">
      <alignment horizontal="center" vertical="center" wrapText="1"/>
    </xf>
    <xf numFmtId="0" fontId="27" fillId="26" borderId="77" xfId="104" applyFont="1" applyFill="1" applyBorder="1" applyAlignment="1" applyProtection="1">
      <alignment horizontal="center" vertical="center" wrapText="1"/>
      <protection locked="0"/>
    </xf>
    <xf numFmtId="0" fontId="27" fillId="26" borderId="78" xfId="104" applyFont="1" applyFill="1" applyBorder="1" applyAlignment="1" applyProtection="1">
      <alignment horizontal="center" vertical="center" wrapText="1"/>
      <protection locked="0"/>
    </xf>
    <xf numFmtId="4" fontId="27" fillId="0" borderId="54" xfId="104" applyNumberFormat="1" applyFont="1" applyBorder="1" applyAlignment="1" applyProtection="1">
      <alignment vertical="center" wrapText="1"/>
      <protection locked="0"/>
    </xf>
    <xf numFmtId="168" fontId="27" fillId="0" borderId="54" xfId="104" applyNumberFormat="1" applyFont="1" applyBorder="1" applyAlignment="1" applyProtection="1">
      <alignment vertical="center" wrapText="1"/>
      <protection locked="0"/>
    </xf>
    <xf numFmtId="168" fontId="27" fillId="0" borderId="70" xfId="104" applyNumberFormat="1" applyFont="1" applyBorder="1" applyAlignment="1" applyProtection="1">
      <alignment vertical="center" wrapText="1"/>
      <protection locked="0"/>
    </xf>
    <xf numFmtId="4" fontId="22" fillId="0" borderId="0" xfId="104" applyNumberFormat="1" applyFont="1"/>
    <xf numFmtId="3" fontId="50" fillId="27" borderId="71" xfId="104" applyNumberFormat="1" applyFont="1" applyFill="1" applyBorder="1" applyAlignment="1" applyProtection="1">
      <alignment vertical="center" wrapText="1"/>
    </xf>
    <xf numFmtId="3" fontId="50" fillId="27" borderId="73" xfId="104" applyNumberFormat="1" applyFont="1" applyFill="1" applyBorder="1" applyAlignment="1" applyProtection="1">
      <alignment horizontal="center" vertical="center" wrapText="1"/>
    </xf>
    <xf numFmtId="0" fontId="50" fillId="27" borderId="71" xfId="104" applyFont="1" applyFill="1" applyBorder="1" applyAlignment="1" applyProtection="1">
      <alignment vertical="center" wrapText="1"/>
    </xf>
    <xf numFmtId="0" fontId="50" fillId="27" borderId="73" xfId="104" applyFont="1" applyFill="1" applyBorder="1" applyAlignment="1" applyProtection="1">
      <alignment horizontal="center" vertical="center" wrapText="1"/>
    </xf>
    <xf numFmtId="3" fontId="26" fillId="27" borderId="73" xfId="104" applyNumberFormat="1" applyFont="1" applyFill="1" applyBorder="1" applyAlignment="1" applyProtection="1">
      <alignment horizontal="center" vertical="center" wrapText="1"/>
    </xf>
    <xf numFmtId="0" fontId="50" fillId="27" borderId="71" xfId="104" applyFont="1" applyFill="1" applyBorder="1" applyAlignment="1"/>
    <xf numFmtId="0" fontId="50" fillId="27" borderId="73" xfId="104" applyFont="1" applyFill="1" applyBorder="1" applyAlignment="1">
      <alignment horizontal="center"/>
    </xf>
    <xf numFmtId="0" fontId="50" fillId="27" borderId="85" xfId="104" applyFont="1" applyFill="1" applyBorder="1" applyAlignment="1"/>
    <xf numFmtId="0" fontId="50" fillId="27" borderId="66" xfId="104" applyFont="1" applyFill="1" applyBorder="1" applyAlignment="1">
      <alignment horizontal="center"/>
    </xf>
    <xf numFmtId="0" fontId="25" fillId="25" borderId="82" xfId="104" applyFont="1" applyFill="1" applyBorder="1" applyAlignment="1">
      <alignment horizontal="center" vertical="center" wrapText="1"/>
    </xf>
    <xf numFmtId="0" fontId="6" fillId="0" borderId="0" xfId="104" applyFont="1" applyAlignment="1">
      <alignment vertical="center"/>
    </xf>
    <xf numFmtId="2" fontId="22" fillId="0" borderId="0" xfId="104" applyNumberFormat="1" applyFont="1"/>
    <xf numFmtId="9" fontId="33" fillId="0" borderId="23" xfId="17" applyFont="1" applyBorder="1" applyAlignment="1" applyProtection="1">
      <alignment horizontal="center" vertical="center" wrapText="1"/>
      <protection locked="0"/>
    </xf>
    <xf numFmtId="4" fontId="33" fillId="0" borderId="17" xfId="1" applyNumberFormat="1" applyFont="1" applyBorder="1" applyAlignment="1" applyProtection="1">
      <alignment vertical="center" wrapText="1"/>
      <protection locked="0"/>
    </xf>
    <xf numFmtId="4" fontId="33" fillId="2" borderId="4" xfId="1" applyNumberFormat="1" applyFont="1" applyFill="1" applyBorder="1" applyAlignment="1" applyProtection="1">
      <alignment horizontal="right" vertical="center" wrapText="1"/>
      <protection locked="0"/>
    </xf>
    <xf numFmtId="164" fontId="5" fillId="2" borderId="4" xfId="0" applyNumberFormat="1" applyFont="1" applyFill="1" applyBorder="1"/>
    <xf numFmtId="2" fontId="5" fillId="2" borderId="4" xfId="0" applyNumberFormat="1" applyFont="1" applyFill="1" applyBorder="1"/>
    <xf numFmtId="3" fontId="5" fillId="2" borderId="1" xfId="3" applyNumberFormat="1" applyFont="1" applyFill="1" applyBorder="1" applyAlignment="1" applyProtection="1">
      <alignment horizontal="center" vertical="center" wrapText="1"/>
    </xf>
    <xf numFmtId="0" fontId="5" fillId="17" borderId="12" xfId="1" applyFont="1" applyFill="1" applyBorder="1" applyAlignment="1">
      <alignment horizontal="center" vertical="center" wrapText="1"/>
    </xf>
    <xf numFmtId="0" fontId="5" fillId="17" borderId="15" xfId="1" applyFont="1" applyFill="1" applyBorder="1" applyAlignment="1">
      <alignment horizontal="center" vertical="center" wrapText="1"/>
    </xf>
    <xf numFmtId="0" fontId="5" fillId="17" borderId="36" xfId="1" applyFont="1" applyFill="1" applyBorder="1" applyAlignment="1">
      <alignment horizontal="center" vertical="center" wrapText="1"/>
    </xf>
    <xf numFmtId="0" fontId="5" fillId="17" borderId="0" xfId="1" applyFont="1" applyFill="1" applyBorder="1" applyAlignment="1">
      <alignment horizontal="center" vertical="center" wrapText="1"/>
    </xf>
    <xf numFmtId="0" fontId="2" fillId="17" borderId="15" xfId="1" applyFont="1" applyFill="1" applyBorder="1" applyAlignment="1" applyProtection="1">
      <alignment horizontal="center" vertical="center" wrapText="1"/>
    </xf>
    <xf numFmtId="0" fontId="2" fillId="18" borderId="4" xfId="1" applyFont="1" applyFill="1" applyBorder="1" applyAlignment="1" applyProtection="1">
      <alignment horizontal="center" vertical="center" wrapText="1"/>
    </xf>
    <xf numFmtId="0" fontId="5" fillId="17" borderId="15" xfId="1" applyFont="1" applyFill="1" applyBorder="1" applyAlignment="1" applyProtection="1">
      <alignment horizontal="center" vertical="center" wrapText="1"/>
    </xf>
    <xf numFmtId="0" fontId="5" fillId="17" borderId="22" xfId="1" applyFont="1" applyFill="1" applyBorder="1" applyAlignment="1">
      <alignment horizontal="center" vertical="center" wrapText="1"/>
    </xf>
    <xf numFmtId="0" fontId="25" fillId="22" borderId="12" xfId="1" applyFont="1" applyFill="1" applyBorder="1" applyAlignment="1">
      <alignment horizontal="center" vertical="center" wrapText="1"/>
    </xf>
    <xf numFmtId="0" fontId="25" fillId="22" borderId="15" xfId="1" applyFont="1" applyFill="1" applyBorder="1" applyAlignment="1">
      <alignment horizontal="center" vertical="center" wrapText="1"/>
    </xf>
    <xf numFmtId="0" fontId="25" fillId="22" borderId="22" xfId="1" applyFont="1" applyFill="1" applyBorder="1" applyAlignment="1">
      <alignment horizontal="center" vertical="center" wrapText="1"/>
    </xf>
    <xf numFmtId="0" fontId="22" fillId="0" borderId="0" xfId="1" applyFont="1" applyAlignment="1">
      <alignment wrapText="1"/>
    </xf>
    <xf numFmtId="0" fontId="22" fillId="22" borderId="15" xfId="1" applyFont="1" applyFill="1" applyBorder="1" applyAlignment="1" applyProtection="1">
      <alignment horizontal="center" vertical="center" wrapText="1"/>
    </xf>
    <xf numFmtId="0" fontId="2" fillId="30" borderId="4" xfId="109" applyFont="1" applyBorder="1" applyAlignment="1" applyProtection="1">
      <alignment vertical="center" wrapText="1"/>
    </xf>
    <xf numFmtId="16" fontId="52" fillId="29" borderId="22" xfId="108" quotePrefix="1" applyNumberFormat="1" applyBorder="1" applyAlignment="1" applyProtection="1">
      <alignment horizontal="center" vertical="center" wrapText="1"/>
    </xf>
    <xf numFmtId="16" fontId="36" fillId="29" borderId="15" xfId="108" quotePrefix="1" applyNumberFormat="1" applyFont="1" applyBorder="1" applyAlignment="1" applyProtection="1">
      <alignment horizontal="center" vertical="center" wrapText="1"/>
    </xf>
    <xf numFmtId="16" fontId="36" fillId="29" borderId="22" xfId="108" quotePrefix="1" applyNumberFormat="1" applyFont="1" applyBorder="1" applyAlignment="1" applyProtection="1">
      <alignment horizontal="center" vertical="center" wrapText="1"/>
    </xf>
    <xf numFmtId="0" fontId="36" fillId="29" borderId="15" xfId="108" quotePrefix="1" applyFont="1" applyBorder="1" applyAlignment="1">
      <alignment horizontal="center" vertical="center" wrapText="1"/>
    </xf>
    <xf numFmtId="10" fontId="2" fillId="0" borderId="0" xfId="17" applyNumberFormat="1" applyFont="1"/>
    <xf numFmtId="0" fontId="5" fillId="18" borderId="48" xfId="1" applyFont="1" applyFill="1" applyBorder="1" applyAlignment="1" applyProtection="1">
      <alignment horizontal="center" vertical="center" wrapText="1"/>
      <protection locked="0"/>
    </xf>
    <xf numFmtId="0" fontId="5" fillId="18" borderId="49" xfId="1" applyFont="1" applyFill="1" applyBorder="1" applyAlignment="1" applyProtection="1">
      <alignment horizontal="center" vertical="center" wrapText="1"/>
      <protection locked="0"/>
    </xf>
    <xf numFmtId="0" fontId="2" fillId="30" borderId="89" xfId="109" applyFont="1" applyBorder="1" applyAlignment="1" applyProtection="1">
      <alignment horizontal="center" vertical="center" wrapText="1"/>
      <protection locked="0"/>
    </xf>
    <xf numFmtId="0" fontId="2" fillId="30" borderId="90" xfId="109" applyFont="1" applyBorder="1" applyAlignment="1" applyProtection="1">
      <alignment horizontal="center" vertical="center" wrapText="1"/>
      <protection locked="0"/>
    </xf>
    <xf numFmtId="0" fontId="5" fillId="18" borderId="37" xfId="1" applyFont="1" applyFill="1" applyBorder="1" applyAlignment="1" applyProtection="1">
      <alignment horizontal="center" vertical="center" wrapText="1"/>
      <protection locked="0"/>
    </xf>
    <xf numFmtId="3" fontId="2" fillId="0" borderId="3" xfId="1" applyNumberFormat="1" applyFont="1" applyBorder="1" applyAlignment="1">
      <alignment horizontal="center" vertical="center"/>
    </xf>
    <xf numFmtId="0" fontId="22" fillId="13" borderId="4" xfId="92" applyFont="1" applyBorder="1" applyAlignment="1" applyProtection="1">
      <alignment vertical="center" wrapText="1"/>
    </xf>
    <xf numFmtId="16" fontId="53" fillId="29" borderId="15" xfId="108" quotePrefix="1" applyNumberFormat="1" applyFont="1" applyBorder="1" applyAlignment="1" applyProtection="1">
      <alignment horizontal="center" vertical="center" wrapText="1"/>
    </xf>
    <xf numFmtId="16" fontId="53" fillId="29" borderId="22" xfId="108" quotePrefix="1" applyNumberFormat="1" applyFont="1" applyBorder="1" applyAlignment="1" applyProtection="1">
      <alignment horizontal="center" vertical="center" wrapText="1"/>
    </xf>
    <xf numFmtId="4" fontId="27" fillId="0" borderId="4" xfId="1" applyNumberFormat="1" applyFont="1" applyBorder="1" applyAlignment="1" applyProtection="1">
      <alignment vertical="center" wrapText="1"/>
      <protection locked="0"/>
    </xf>
    <xf numFmtId="4" fontId="27" fillId="0" borderId="17" xfId="1" applyNumberFormat="1" applyFont="1" applyBorder="1" applyAlignment="1" applyProtection="1">
      <alignment vertical="center" wrapText="1"/>
      <protection locked="0"/>
    </xf>
    <xf numFmtId="4" fontId="22" fillId="0" borderId="0" xfId="1" applyNumberFormat="1" applyFont="1"/>
    <xf numFmtId="0" fontId="53" fillId="29" borderId="15" xfId="108" quotePrefix="1" applyFont="1" applyBorder="1" applyAlignment="1">
      <alignment horizontal="center" vertical="center" wrapText="1"/>
    </xf>
    <xf numFmtId="9" fontId="27" fillId="0" borderId="23" xfId="110" applyFont="1" applyBorder="1" applyAlignment="1" applyProtection="1">
      <alignment vertical="center" wrapText="1"/>
      <protection locked="0"/>
    </xf>
    <xf numFmtId="0" fontId="25" fillId="23" borderId="48" xfId="1" applyFont="1" applyFill="1" applyBorder="1" applyAlignment="1" applyProtection="1">
      <alignment horizontal="center" vertical="center" wrapText="1"/>
      <protection locked="0"/>
    </xf>
    <xf numFmtId="0" fontId="25" fillId="23" borderId="49" xfId="1" applyFont="1" applyFill="1" applyBorder="1" applyAlignment="1" applyProtection="1">
      <alignment horizontal="center" vertical="center" wrapText="1"/>
      <protection locked="0"/>
    </xf>
    <xf numFmtId="0" fontId="22" fillId="13" borderId="4" xfId="92" applyFont="1" applyBorder="1" applyAlignment="1" applyProtection="1">
      <alignment horizontal="center" vertical="center" wrapText="1"/>
      <protection locked="0"/>
    </xf>
    <xf numFmtId="0" fontId="25" fillId="23" borderId="37" xfId="1" applyFont="1" applyFill="1" applyBorder="1" applyAlignment="1" applyProtection="1">
      <alignment horizontal="center" vertical="center" wrapText="1"/>
      <protection locked="0"/>
    </xf>
    <xf numFmtId="3" fontId="26" fillId="19" borderId="4" xfId="3" applyNumberFormat="1" applyFont="1" applyFill="1" applyBorder="1" applyAlignment="1" applyProtection="1">
      <alignment vertical="center" wrapText="1"/>
    </xf>
    <xf numFmtId="3" fontId="26" fillId="19" borderId="4" xfId="3" applyNumberFormat="1" applyFont="1" applyFill="1" applyBorder="1" applyAlignment="1" applyProtection="1">
      <alignment horizontal="center" vertical="center" wrapText="1"/>
    </xf>
    <xf numFmtId="0" fontId="8" fillId="0" borderId="0" xfId="26" applyAlignment="1"/>
    <xf numFmtId="0" fontId="5" fillId="30" borderId="4" xfId="109" applyFont="1" applyBorder="1" applyAlignment="1" applyProtection="1">
      <alignment vertical="center" wrapText="1"/>
    </xf>
    <xf numFmtId="16" fontId="46" fillId="29" borderId="22" xfId="108" quotePrefix="1" applyNumberFormat="1" applyFont="1" applyBorder="1" applyAlignment="1" applyProtection="1">
      <alignment horizontal="center" vertical="center" wrapText="1"/>
    </xf>
    <xf numFmtId="16" fontId="5" fillId="29" borderId="15" xfId="108" quotePrefix="1" applyNumberFormat="1" applyFont="1" applyBorder="1" applyAlignment="1" applyProtection="1">
      <alignment horizontal="center" vertical="center" wrapText="1"/>
    </xf>
    <xf numFmtId="16" fontId="5" fillId="29" borderId="22" xfId="108" quotePrefix="1" applyNumberFormat="1" applyFont="1" applyBorder="1" applyAlignment="1" applyProtection="1">
      <alignment horizontal="center" vertical="center" wrapText="1"/>
    </xf>
    <xf numFmtId="3" fontId="33" fillId="2" borderId="4" xfId="1" applyNumberFormat="1" applyFont="1" applyFill="1" applyBorder="1" applyAlignment="1" applyProtection="1">
      <alignment horizontal="right" vertical="center" wrapText="1"/>
      <protection locked="0"/>
    </xf>
    <xf numFmtId="3" fontId="33" fillId="2" borderId="4" xfId="1" applyNumberFormat="1" applyFont="1" applyFill="1" applyBorder="1" applyAlignment="1" applyProtection="1">
      <alignment vertical="center" wrapText="1"/>
      <protection locked="0"/>
    </xf>
    <xf numFmtId="0" fontId="33" fillId="0" borderId="4" xfId="1" applyFont="1" applyBorder="1" applyAlignment="1" applyProtection="1">
      <alignment vertical="center" wrapText="1"/>
      <protection locked="0"/>
    </xf>
    <xf numFmtId="0" fontId="56" fillId="0" borderId="4" xfId="1" applyFont="1" applyBorder="1" applyAlignment="1" applyProtection="1">
      <alignment vertical="center" wrapText="1"/>
      <protection locked="0"/>
    </xf>
    <xf numFmtId="0" fontId="5" fillId="29" borderId="15" xfId="108" quotePrefix="1" applyFont="1" applyBorder="1" applyAlignment="1">
      <alignment horizontal="center" vertical="center" wrapText="1"/>
    </xf>
    <xf numFmtId="9" fontId="33" fillId="0" borderId="23" xfId="17" applyFont="1" applyBorder="1" applyAlignment="1" applyProtection="1">
      <alignment horizontal="justify" vertical="center" wrapText="1"/>
      <protection locked="0"/>
    </xf>
    <xf numFmtId="0" fontId="5" fillId="30" borderId="89" xfId="109" applyFont="1" applyBorder="1" applyAlignment="1" applyProtection="1">
      <alignment horizontal="center" vertical="center" wrapText="1"/>
      <protection locked="0"/>
    </xf>
    <xf numFmtId="0" fontId="5" fillId="30" borderId="90" xfId="109" applyFont="1" applyBorder="1" applyAlignment="1" applyProtection="1">
      <alignment horizontal="center" vertical="center" wrapText="1"/>
      <protection locked="0"/>
    </xf>
    <xf numFmtId="3" fontId="31" fillId="2" borderId="91" xfId="3" applyNumberFormat="1" applyFont="1" applyFill="1" applyBorder="1" applyAlignment="1" applyProtection="1">
      <alignment horizontal="center" vertical="center" wrapText="1"/>
    </xf>
    <xf numFmtId="3" fontId="31" fillId="2" borderId="92" xfId="3" applyNumberFormat="1" applyFont="1" applyFill="1" applyBorder="1" applyAlignment="1" applyProtection="1">
      <alignment horizontal="center" vertical="center" wrapText="1"/>
    </xf>
    <xf numFmtId="16" fontId="52" fillId="29" borderId="22" xfId="108" quotePrefix="1" applyNumberFormat="1" applyFont="1" applyBorder="1" applyAlignment="1" applyProtection="1">
      <alignment horizontal="center" vertical="center" wrapText="1"/>
    </xf>
    <xf numFmtId="43" fontId="2" fillId="0" borderId="0" xfId="18" applyFont="1"/>
    <xf numFmtId="4" fontId="2" fillId="0" borderId="0" xfId="1" applyNumberFormat="1" applyFont="1" applyAlignment="1">
      <alignment wrapText="1"/>
    </xf>
    <xf numFmtId="43" fontId="2" fillId="0" borderId="0" xfId="1" applyNumberFormat="1" applyFont="1"/>
    <xf numFmtId="3" fontId="32" fillId="2" borderId="4" xfId="3" applyNumberFormat="1" applyFont="1" applyFill="1" applyBorder="1" applyAlignment="1" applyProtection="1">
      <alignment horizontal="center" vertical="center" wrapText="1"/>
    </xf>
    <xf numFmtId="0" fontId="5" fillId="17" borderId="4" xfId="1" applyFont="1" applyFill="1" applyBorder="1" applyAlignment="1">
      <alignment horizontal="center" vertical="center" wrapText="1"/>
    </xf>
    <xf numFmtId="0" fontId="2" fillId="30" borderId="4" xfId="109" applyFont="1" applyBorder="1" applyAlignment="1" applyProtection="1">
      <alignment horizontal="center" vertical="center" wrapText="1"/>
      <protection locked="0"/>
    </xf>
    <xf numFmtId="3" fontId="32" fillId="2" borderId="4" xfId="3" applyNumberFormat="1" applyFont="1" applyFill="1" applyBorder="1" applyAlignment="1" applyProtection="1">
      <alignment vertical="center" wrapText="1"/>
    </xf>
    <xf numFmtId="0" fontId="5" fillId="0" borderId="1" xfId="0" applyFont="1" applyBorder="1" applyAlignment="1">
      <alignment horizontal="center"/>
    </xf>
    <xf numFmtId="0" fontId="5" fillId="0" borderId="94" xfId="0" applyFont="1" applyBorder="1" applyAlignment="1">
      <alignment horizontal="center"/>
    </xf>
    <xf numFmtId="0" fontId="7" fillId="5" borderId="12" xfId="0" applyFont="1" applyFill="1" applyBorder="1" applyAlignment="1" applyProtection="1">
      <alignment horizontal="center" vertical="center" wrapText="1"/>
    </xf>
    <xf numFmtId="0" fontId="7" fillId="5" borderId="13" xfId="0" applyFont="1" applyFill="1" applyBorder="1" applyAlignment="1" applyProtection="1">
      <alignment horizontal="center" vertical="center" wrapText="1"/>
    </xf>
    <xf numFmtId="0" fontId="7"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2" xfId="0" applyFont="1" applyFill="1" applyBorder="1" applyAlignment="1" applyProtection="1">
      <alignment horizontal="left" vertical="center" wrapText="1"/>
    </xf>
    <xf numFmtId="0" fontId="2" fillId="4" borderId="23" xfId="0" applyFont="1" applyFill="1" applyBorder="1" applyAlignment="1" applyProtection="1">
      <alignment horizontal="left" vertical="center" wrapText="1"/>
    </xf>
    <xf numFmtId="0" fontId="2" fillId="0" borderId="29" xfId="0" applyFont="1" applyBorder="1" applyAlignment="1">
      <alignment horizont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2" borderId="4" xfId="0" applyFont="1" applyFill="1" applyBorder="1" applyAlignment="1">
      <alignment horizontal="center" wrapText="1"/>
    </xf>
    <xf numFmtId="0" fontId="2" fillId="2" borderId="4" xfId="0" applyFont="1" applyFill="1" applyBorder="1" applyAlignment="1">
      <alignment horizontal="center"/>
    </xf>
    <xf numFmtId="0" fontId="2" fillId="2" borderId="17" xfId="0" applyFont="1" applyFill="1" applyBorder="1" applyAlignment="1">
      <alignment horizontal="center"/>
    </xf>
    <xf numFmtId="0" fontId="2" fillId="4" borderId="33"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30" xfId="0" applyFont="1" applyFill="1" applyBorder="1" applyAlignment="1" applyProtection="1">
      <alignment horizontal="center" vertical="center" wrapText="1"/>
    </xf>
    <xf numFmtId="49" fontId="2" fillId="0" borderId="29" xfId="0" applyNumberFormat="1" applyFont="1" applyFill="1" applyBorder="1" applyAlignment="1">
      <alignment horizontal="center" vertical="center"/>
    </xf>
    <xf numFmtId="49" fontId="2" fillId="0" borderId="18"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0" fontId="3" fillId="0" borderId="0" xfId="0" applyFont="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93"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40" xfId="0" applyFont="1" applyFill="1" applyBorder="1" applyAlignment="1" applyProtection="1">
      <alignment horizontal="center" vertical="center" wrapText="1"/>
    </xf>
    <xf numFmtId="0" fontId="2" fillId="4" borderId="43"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6"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5" fillId="0" borderId="3" xfId="0" applyFont="1" applyBorder="1" applyAlignment="1">
      <alignment horizontal="center"/>
    </xf>
    <xf numFmtId="0" fontId="5" fillId="0" borderId="1" xfId="0" applyFont="1" applyBorder="1" applyAlignment="1">
      <alignment horizontal="center" wrapText="1"/>
    </xf>
    <xf numFmtId="0" fontId="5" fillId="0" borderId="3" xfId="0" applyFont="1" applyBorder="1" applyAlignment="1">
      <alignment horizontal="center" wrapText="1"/>
    </xf>
    <xf numFmtId="0" fontId="5" fillId="2" borderId="1" xfId="0" applyFont="1" applyFill="1" applyBorder="1" applyAlignment="1">
      <alignment horizontal="center"/>
    </xf>
    <xf numFmtId="0" fontId="5" fillId="2" borderId="94" xfId="0" applyFont="1" applyFill="1" applyBorder="1" applyAlignment="1">
      <alignment horizontal="center"/>
    </xf>
    <xf numFmtId="0" fontId="5" fillId="0" borderId="1" xfId="0" applyFont="1" applyFill="1" applyBorder="1" applyAlignment="1">
      <alignment horizontal="center"/>
    </xf>
    <xf numFmtId="0" fontId="5" fillId="0" borderId="94" xfId="0" applyFont="1" applyFill="1" applyBorder="1" applyAlignment="1">
      <alignment horizontal="center"/>
    </xf>
    <xf numFmtId="0" fontId="2" fillId="0" borderId="0" xfId="0" applyNumberFormat="1" applyFont="1" applyAlignment="1">
      <alignment horizontal="left" wrapText="1"/>
    </xf>
    <xf numFmtId="14" fontId="5" fillId="2" borderId="1" xfId="0" applyNumberFormat="1" applyFont="1" applyFill="1" applyBorder="1" applyAlignment="1">
      <alignment horizontal="center"/>
    </xf>
    <xf numFmtId="14" fontId="5" fillId="2" borderId="94" xfId="0" applyNumberFormat="1" applyFont="1" applyFill="1" applyBorder="1" applyAlignment="1">
      <alignment horizont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10" borderId="47" xfId="0" applyFont="1" applyFill="1" applyBorder="1" applyAlignment="1">
      <alignment horizontal="center"/>
    </xf>
    <xf numFmtId="0" fontId="7" fillId="10" borderId="34" xfId="0" applyFont="1" applyFill="1" applyBorder="1" applyAlignment="1">
      <alignment horizontal="center"/>
    </xf>
    <xf numFmtId="0" fontId="7" fillId="10" borderId="10" xfId="0" applyFont="1" applyFill="1" applyBorder="1" applyAlignment="1">
      <alignment horizontal="center"/>
    </xf>
    <xf numFmtId="0" fontId="7" fillId="10" borderId="11" xfId="0" applyFont="1" applyFill="1" applyBorder="1" applyAlignment="1">
      <alignment horizontal="center"/>
    </xf>
    <xf numFmtId="0" fontId="2" fillId="11" borderId="4" xfId="0" applyFont="1" applyFill="1" applyBorder="1" applyAlignment="1">
      <alignment horizontal="center" wrapText="1"/>
    </xf>
    <xf numFmtId="0" fontId="4" fillId="2" borderId="24" xfId="0" applyFont="1" applyFill="1" applyBorder="1" applyAlignment="1">
      <alignment horizontal="center" wrapText="1"/>
    </xf>
    <xf numFmtId="0" fontId="4" fillId="2" borderId="26" xfId="0" applyFont="1" applyFill="1" applyBorder="1" applyAlignment="1">
      <alignment horizontal="center" wrapText="1"/>
    </xf>
    <xf numFmtId="0" fontId="4" fillId="2" borderId="27" xfId="0" applyFont="1" applyFill="1" applyBorder="1" applyAlignment="1">
      <alignment horizontal="center" wrapText="1"/>
    </xf>
    <xf numFmtId="0" fontId="4" fillId="0" borderId="29"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5" xfId="0" applyFont="1" applyFill="1" applyBorder="1" applyAlignment="1">
      <alignment horizontal="center" wrapText="1"/>
    </xf>
    <xf numFmtId="0" fontId="2" fillId="0" borderId="10" xfId="0" applyFont="1" applyFill="1" applyBorder="1" applyAlignment="1">
      <alignment horizontal="center" wrapText="1"/>
    </xf>
    <xf numFmtId="0" fontId="16" fillId="11" borderId="31" xfId="0" applyFont="1" applyFill="1" applyBorder="1" applyAlignment="1">
      <alignment horizontal="center" wrapText="1"/>
    </xf>
    <xf numFmtId="0" fontId="16" fillId="11" borderId="10" xfId="0" applyFont="1" applyFill="1" applyBorder="1" applyAlignment="1">
      <alignment horizontal="center" wrapText="1"/>
    </xf>
    <xf numFmtId="0" fontId="16" fillId="11" borderId="32" xfId="0" applyFont="1" applyFill="1" applyBorder="1" applyAlignment="1">
      <alignment horizontal="center" wrapText="1"/>
    </xf>
    <xf numFmtId="0" fontId="2" fillId="0" borderId="18" xfId="0" applyFont="1" applyFill="1" applyBorder="1" applyAlignment="1">
      <alignment horizontal="center"/>
    </xf>
    <xf numFmtId="0" fontId="2" fillId="12" borderId="24" xfId="0" applyFont="1" applyFill="1" applyBorder="1" applyAlignment="1">
      <alignment horizontal="center" wrapText="1"/>
    </xf>
    <xf numFmtId="0" fontId="2" fillId="12" borderId="25" xfId="0" applyFont="1" applyFill="1" applyBorder="1" applyAlignment="1">
      <alignment horizontal="center" wrapText="1"/>
    </xf>
    <xf numFmtId="0" fontId="3"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2" fillId="0" borderId="49" xfId="0" applyFont="1" applyBorder="1" applyAlignment="1">
      <alignment horizontal="center" vertical="center" wrapText="1"/>
    </xf>
    <xf numFmtId="0" fontId="0" fillId="0" borderId="49" xfId="0" applyBorder="1" applyAlignment="1"/>
    <xf numFmtId="0" fontId="0" fillId="0" borderId="43" xfId="0" applyBorder="1" applyAlignment="1"/>
    <xf numFmtId="0" fontId="16" fillId="11" borderId="31" xfId="0" applyFont="1" applyFill="1" applyBorder="1" applyAlignment="1">
      <alignment horizontal="center" vertical="center" wrapText="1"/>
    </xf>
    <xf numFmtId="0" fontId="16" fillId="11" borderId="10" xfId="0" applyFont="1" applyFill="1" applyBorder="1" applyAlignment="1">
      <alignment horizontal="center" vertical="center" wrapText="1"/>
    </xf>
    <xf numFmtId="0" fontId="16" fillId="11" borderId="32" xfId="0" applyFont="1" applyFill="1" applyBorder="1" applyAlignment="1">
      <alignment horizontal="center" vertical="center" wrapText="1"/>
    </xf>
    <xf numFmtId="0" fontId="7" fillId="10" borderId="53" xfId="0" applyFont="1" applyFill="1" applyBorder="1" applyAlignment="1">
      <alignment horizontal="center" vertical="center"/>
    </xf>
    <xf numFmtId="0" fontId="7" fillId="10" borderId="10" xfId="0" applyFont="1" applyFill="1" applyBorder="1" applyAlignment="1">
      <alignment horizontal="center" vertical="center"/>
    </xf>
    <xf numFmtId="0" fontId="7" fillId="10" borderId="11" xfId="0" applyFont="1" applyFill="1" applyBorder="1" applyAlignment="1">
      <alignment horizontal="center" vertical="center"/>
    </xf>
    <xf numFmtId="0" fontId="2" fillId="11" borderId="41" xfId="0" applyFont="1" applyFill="1" applyBorder="1" applyAlignment="1">
      <alignment horizontal="center" vertical="center" wrapText="1"/>
    </xf>
    <xf numFmtId="0" fontId="2" fillId="11" borderId="42" xfId="0" applyFont="1" applyFill="1" applyBorder="1" applyAlignment="1">
      <alignment horizontal="center" vertical="center" wrapText="1"/>
    </xf>
    <xf numFmtId="0" fontId="4" fillId="0" borderId="29"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12" borderId="24" xfId="0" applyFont="1" applyFill="1" applyBorder="1" applyAlignment="1">
      <alignment horizontal="center" vertical="center" wrapText="1"/>
    </xf>
    <xf numFmtId="0" fontId="2" fillId="12" borderId="25" xfId="0" applyFont="1" applyFill="1" applyBorder="1" applyAlignment="1">
      <alignment horizontal="center" vertical="center" wrapText="1"/>
    </xf>
    <xf numFmtId="0" fontId="2" fillId="12" borderId="5" xfId="0" applyFont="1" applyFill="1" applyBorder="1" applyAlignment="1">
      <alignment horizontal="center" vertical="center"/>
    </xf>
    <xf numFmtId="0" fontId="2" fillId="12" borderId="6" xfId="0" applyFont="1" applyFill="1" applyBorder="1" applyAlignment="1">
      <alignment horizontal="center" vertical="center"/>
    </xf>
    <xf numFmtId="0" fontId="2" fillId="12" borderId="7" xfId="0" applyFont="1" applyFill="1" applyBorder="1" applyAlignment="1">
      <alignment horizontal="center" vertical="center"/>
    </xf>
    <xf numFmtId="0" fontId="4" fillId="0" borderId="24" xfId="0" applyFont="1" applyFill="1" applyBorder="1" applyAlignment="1">
      <alignment horizontal="center" wrapText="1"/>
    </xf>
    <xf numFmtId="0" fontId="4" fillId="0" borderId="26" xfId="0" applyFont="1" applyFill="1" applyBorder="1" applyAlignment="1">
      <alignment horizontal="center" wrapText="1"/>
    </xf>
    <xf numFmtId="0" fontId="4" fillId="0" borderId="27" xfId="0" applyFont="1" applyFill="1" applyBorder="1" applyAlignment="1">
      <alignment horizontal="center" wrapText="1"/>
    </xf>
    <xf numFmtId="0" fontId="2" fillId="2" borderId="1" xfId="0" applyFont="1" applyFill="1" applyBorder="1" applyAlignment="1">
      <alignment horizontal="center" vertical="center" wrapText="1"/>
    </xf>
    <xf numFmtId="0" fontId="0" fillId="2" borderId="3" xfId="0" applyFill="1" applyBorder="1" applyAlignment="1">
      <alignment horizontal="center" vertical="center" wrapText="1"/>
    </xf>
    <xf numFmtId="0" fontId="2" fillId="0" borderId="35" xfId="0" applyFont="1" applyFill="1" applyBorder="1" applyAlignment="1">
      <alignment horizontal="center"/>
    </xf>
    <xf numFmtId="0" fontId="2" fillId="2" borderId="3" xfId="0" applyFont="1" applyFill="1" applyBorder="1" applyAlignment="1">
      <alignment horizontal="center" vertical="center" wrapText="1"/>
    </xf>
    <xf numFmtId="0" fontId="0" fillId="0" borderId="4" xfId="0" applyBorder="1" applyAlignment="1">
      <alignment horizontal="center" wrapText="1"/>
    </xf>
    <xf numFmtId="0" fontId="0" fillId="0" borderId="17" xfId="0" applyBorder="1" applyAlignment="1">
      <alignment horizontal="center" wrapText="1"/>
    </xf>
    <xf numFmtId="0" fontId="4" fillId="2" borderId="24"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7" fillId="16" borderId="12" xfId="1" applyFont="1" applyFill="1" applyBorder="1" applyAlignment="1">
      <alignment horizontal="center" vertical="center" wrapText="1"/>
    </xf>
    <xf numFmtId="0" fontId="7" fillId="16" borderId="13" xfId="1" applyFont="1" applyFill="1" applyBorder="1" applyAlignment="1">
      <alignment horizontal="center" vertical="center" wrapText="1"/>
    </xf>
    <xf numFmtId="0" fontId="7" fillId="16" borderId="14" xfId="1" applyFont="1" applyFill="1" applyBorder="1" applyAlignment="1">
      <alignment horizontal="center" vertical="center" wrapText="1"/>
    </xf>
    <xf numFmtId="0" fontId="2" fillId="18" borderId="18" xfId="1" applyFont="1" applyFill="1" applyBorder="1" applyAlignment="1" applyProtection="1">
      <alignment horizontal="center" vertical="center" wrapText="1"/>
    </xf>
    <xf numFmtId="0" fontId="2" fillId="18" borderId="30" xfId="1" applyFont="1" applyFill="1" applyBorder="1" applyAlignment="1" applyProtection="1">
      <alignment horizontal="center" vertical="center" wrapText="1"/>
    </xf>
    <xf numFmtId="0" fontId="2" fillId="0" borderId="23" xfId="1" applyFont="1" applyBorder="1" applyAlignment="1">
      <alignment horizontal="center" vertical="center"/>
    </xf>
    <xf numFmtId="0" fontId="2" fillId="0" borderId="55" xfId="1" applyFont="1" applyBorder="1" applyAlignment="1">
      <alignment horizontal="center" vertical="center"/>
    </xf>
    <xf numFmtId="0" fontId="2" fillId="0" borderId="32" xfId="1" applyFont="1" applyBorder="1" applyAlignment="1">
      <alignment horizontal="center"/>
    </xf>
    <xf numFmtId="0" fontId="2" fillId="0" borderId="56" xfId="1" applyFont="1" applyBorder="1" applyAlignment="1">
      <alignment horizontal="center"/>
    </xf>
    <xf numFmtId="0" fontId="2" fillId="0" borderId="31" xfId="1" applyFont="1" applyBorder="1" applyAlignment="1">
      <alignment horizontal="center"/>
    </xf>
    <xf numFmtId="0" fontId="4" fillId="17" borderId="12" xfId="1" applyFont="1" applyFill="1" applyBorder="1" applyAlignment="1" applyProtection="1">
      <alignment horizontal="center" vertical="center" wrapText="1"/>
    </xf>
    <xf numFmtId="0" fontId="4" fillId="17" borderId="13" xfId="1" applyFont="1" applyFill="1" applyBorder="1" applyAlignment="1" applyProtection="1">
      <alignment horizontal="center" vertical="center" wrapText="1"/>
    </xf>
    <xf numFmtId="0" fontId="1" fillId="17" borderId="13" xfId="1" applyFill="1" applyBorder="1" applyAlignment="1"/>
    <xf numFmtId="0" fontId="1" fillId="17" borderId="14" xfId="1" applyFill="1" applyBorder="1" applyAlignment="1"/>
    <xf numFmtId="0" fontId="2" fillId="18" borderId="4" xfId="1" applyFont="1" applyFill="1" applyBorder="1" applyAlignment="1" applyProtection="1">
      <alignment horizontal="left" vertical="center" wrapText="1"/>
    </xf>
    <xf numFmtId="0" fontId="4" fillId="2" borderId="4" xfId="1" applyFont="1" applyFill="1" applyBorder="1" applyAlignment="1" applyProtection="1">
      <alignment horizontal="center" vertical="center" wrapText="1"/>
    </xf>
    <xf numFmtId="0" fontId="4" fillId="2" borderId="17" xfId="1" applyFont="1" applyFill="1" applyBorder="1" applyAlignment="1" applyProtection="1">
      <alignment horizontal="center" vertical="center" wrapText="1"/>
    </xf>
    <xf numFmtId="0" fontId="2" fillId="17" borderId="15" xfId="1" applyFont="1" applyFill="1" applyBorder="1" applyAlignment="1" applyProtection="1">
      <alignment horizontal="center" vertical="center" wrapText="1"/>
    </xf>
    <xf numFmtId="0" fontId="2" fillId="2" borderId="4" xfId="1" applyFont="1" applyFill="1" applyBorder="1" applyAlignment="1" applyProtection="1">
      <alignment horizontal="center" vertical="center" wrapText="1"/>
    </xf>
    <xf numFmtId="0" fontId="2" fillId="2" borderId="17" xfId="1" applyFont="1" applyFill="1" applyBorder="1" applyAlignment="1" applyProtection="1">
      <alignment horizontal="center" vertical="center" wrapText="1"/>
    </xf>
    <xf numFmtId="0" fontId="2" fillId="0" borderId="4" xfId="1" applyFont="1" applyFill="1" applyBorder="1" applyAlignment="1" applyProtection="1">
      <alignment horizontal="center" vertical="center" wrapText="1"/>
    </xf>
    <xf numFmtId="0" fontId="2" fillId="0" borderId="1" xfId="1" applyFont="1" applyFill="1" applyBorder="1" applyAlignment="1" applyProtection="1">
      <alignment horizontal="center" vertical="center" wrapText="1"/>
    </xf>
    <xf numFmtId="0" fontId="2" fillId="0" borderId="2" xfId="1" applyFont="1" applyFill="1" applyBorder="1" applyAlignment="1" applyProtection="1">
      <alignment horizontal="center" vertical="center" wrapText="1"/>
    </xf>
    <xf numFmtId="0" fontId="2" fillId="0" borderId="8" xfId="1" applyFont="1" applyFill="1" applyBorder="1" applyAlignment="1" applyProtection="1">
      <alignment horizontal="center" vertical="center" wrapText="1"/>
    </xf>
    <xf numFmtId="0" fontId="5" fillId="0" borderId="4" xfId="1" applyFont="1" applyBorder="1" applyAlignment="1">
      <alignment horizontal="center" vertical="center" wrapText="1"/>
    </xf>
    <xf numFmtId="0" fontId="5" fillId="0" borderId="17" xfId="1" applyFont="1" applyBorder="1" applyAlignment="1">
      <alignment horizontal="center" vertical="center" wrapText="1"/>
    </xf>
    <xf numFmtId="0" fontId="2" fillId="0" borderId="1" xfId="1" applyFont="1" applyFill="1" applyBorder="1" applyAlignment="1" applyProtection="1">
      <alignment horizontal="left" vertical="center" wrapText="1"/>
    </xf>
    <xf numFmtId="0" fontId="2" fillId="0" borderId="2" xfId="1" applyFont="1" applyFill="1" applyBorder="1" applyAlignment="1" applyProtection="1">
      <alignment horizontal="left" vertical="center" wrapText="1"/>
    </xf>
    <xf numFmtId="0" fontId="2" fillId="0" borderId="8" xfId="1" applyFont="1" applyFill="1" applyBorder="1" applyAlignment="1" applyProtection="1">
      <alignment horizontal="left" vertical="center" wrapText="1"/>
    </xf>
    <xf numFmtId="0" fontId="2" fillId="17" borderId="36" xfId="1" applyFont="1" applyFill="1" applyBorder="1" applyAlignment="1" applyProtection="1">
      <alignment horizontal="center" vertical="center" wrapText="1"/>
    </xf>
    <xf numFmtId="0" fontId="2" fillId="17" borderId="57" xfId="1" applyFont="1" applyFill="1" applyBorder="1" applyAlignment="1" applyProtection="1">
      <alignment horizontal="center" vertical="center" wrapText="1"/>
    </xf>
    <xf numFmtId="0" fontId="2" fillId="18" borderId="9" xfId="1" applyFont="1" applyFill="1" applyBorder="1" applyAlignment="1" applyProtection="1">
      <alignment horizontal="left" vertical="center" wrapText="1"/>
    </xf>
    <xf numFmtId="0" fontId="2" fillId="18" borderId="21" xfId="1" applyFont="1" applyFill="1" applyBorder="1" applyAlignment="1" applyProtection="1">
      <alignment horizontal="left" vertical="center" wrapText="1"/>
    </xf>
    <xf numFmtId="0" fontId="2" fillId="18" borderId="16" xfId="1" applyFont="1" applyFill="1" applyBorder="1" applyAlignment="1" applyProtection="1">
      <alignment horizontal="left" vertical="center" wrapText="1"/>
    </xf>
    <xf numFmtId="0" fontId="2" fillId="18" borderId="40" xfId="1" applyFont="1" applyFill="1" applyBorder="1" applyAlignment="1" applyProtection="1">
      <alignment horizontal="left" vertical="center" wrapText="1"/>
    </xf>
    <xf numFmtId="0" fontId="2" fillId="18" borderId="50" xfId="1" applyFont="1" applyFill="1" applyBorder="1" applyAlignment="1" applyProtection="1">
      <alignment horizontal="left" vertical="center" wrapText="1"/>
    </xf>
    <xf numFmtId="0" fontId="2" fillId="18" borderId="43" xfId="1" applyFont="1" applyFill="1" applyBorder="1" applyAlignment="1" applyProtection="1">
      <alignment horizontal="left" vertical="center" wrapText="1"/>
    </xf>
    <xf numFmtId="0" fontId="2" fillId="2" borderId="1" xfId="1" applyFont="1" applyFill="1" applyBorder="1" applyAlignment="1" applyProtection="1">
      <alignment horizontal="center" vertical="center" wrapText="1"/>
    </xf>
    <xf numFmtId="0" fontId="2" fillId="2" borderId="2" xfId="1" applyFont="1" applyFill="1" applyBorder="1" applyAlignment="1" applyProtection="1">
      <alignment horizontal="center" vertical="center" wrapText="1"/>
    </xf>
    <xf numFmtId="0" fontId="2" fillId="2" borderId="8" xfId="1" applyFont="1" applyFill="1" applyBorder="1" applyAlignment="1" applyProtection="1">
      <alignment horizontal="center" vertical="center" wrapText="1"/>
    </xf>
    <xf numFmtId="0" fontId="2" fillId="2" borderId="3" xfId="1" applyFont="1" applyFill="1" applyBorder="1" applyAlignment="1" applyProtection="1">
      <alignment horizontal="center" vertical="center" wrapText="1"/>
    </xf>
    <xf numFmtId="0" fontId="36" fillId="29" borderId="15" xfId="108" quotePrefix="1" applyFont="1" applyBorder="1" applyAlignment="1" applyProtection="1">
      <alignment horizontal="center" vertical="center" wrapText="1"/>
    </xf>
    <xf numFmtId="0" fontId="2" fillId="30" borderId="4" xfId="109" applyFont="1" applyBorder="1" applyAlignment="1" applyProtection="1">
      <alignment horizontal="left" vertical="center" wrapText="1"/>
    </xf>
    <xf numFmtId="0" fontId="2" fillId="0" borderId="4" xfId="1" applyFont="1" applyFill="1" applyBorder="1" applyAlignment="1" applyProtection="1">
      <alignment horizontal="left" vertical="center" wrapText="1"/>
    </xf>
    <xf numFmtId="0" fontId="2" fillId="0" borderId="17" xfId="1" applyFont="1" applyFill="1" applyBorder="1" applyAlignment="1" applyProtection="1">
      <alignment horizontal="left" vertical="center" wrapText="1"/>
    </xf>
    <xf numFmtId="0" fontId="2" fillId="18" borderId="1" xfId="1" applyFont="1" applyFill="1" applyBorder="1" applyAlignment="1" applyProtection="1">
      <alignment horizontal="left" vertical="center" wrapText="1"/>
    </xf>
    <xf numFmtId="0" fontId="2" fillId="18" borderId="2" xfId="1" applyFont="1" applyFill="1" applyBorder="1" applyAlignment="1" applyProtection="1">
      <alignment horizontal="left" vertical="center" wrapText="1"/>
    </xf>
    <xf numFmtId="0" fontId="2" fillId="18" borderId="3" xfId="1" applyFont="1" applyFill="1" applyBorder="1" applyAlignment="1" applyProtection="1">
      <alignment horizontal="left"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8" xfId="1" applyFont="1" applyBorder="1" applyAlignment="1">
      <alignment horizontal="center" vertical="center" wrapText="1"/>
    </xf>
    <xf numFmtId="0" fontId="25" fillId="0" borderId="1" xfId="19" applyFont="1" applyBorder="1" applyAlignment="1">
      <alignment horizontal="center" vertical="center" wrapText="1"/>
    </xf>
    <xf numFmtId="0" fontId="25" fillId="0" borderId="2" xfId="19" applyFont="1" applyBorder="1" applyAlignment="1">
      <alignment horizontal="center" vertical="center" wrapText="1"/>
    </xf>
    <xf numFmtId="0" fontId="25" fillId="0" borderId="8" xfId="19" applyFont="1" applyBorder="1" applyAlignment="1">
      <alignment horizontal="center" vertical="center" wrapText="1"/>
    </xf>
    <xf numFmtId="0" fontId="4" fillId="17" borderId="14" xfId="1" applyFont="1" applyFill="1" applyBorder="1" applyAlignment="1" applyProtection="1">
      <alignment horizontal="center" vertical="center" wrapText="1"/>
    </xf>
    <xf numFmtId="0" fontId="5" fillId="18" borderId="4" xfId="1" applyFont="1" applyFill="1" applyBorder="1" applyAlignment="1">
      <alignment horizontal="left" vertical="center" wrapText="1"/>
    </xf>
    <xf numFmtId="0" fontId="30" fillId="0" borderId="4" xfId="1" applyFont="1" applyBorder="1" applyAlignment="1" applyProtection="1">
      <alignment horizontal="center" vertical="center" wrapText="1"/>
      <protection locked="0"/>
    </xf>
    <xf numFmtId="0" fontId="30" fillId="0" borderId="17" xfId="1" applyFont="1" applyBorder="1" applyAlignment="1" applyProtection="1">
      <alignment horizontal="center" vertical="center" wrapText="1"/>
      <protection locked="0"/>
    </xf>
    <xf numFmtId="0" fontId="5" fillId="18" borderId="23" xfId="1" applyFont="1" applyFill="1" applyBorder="1" applyAlignment="1">
      <alignment horizontal="left" vertical="center" wrapText="1"/>
    </xf>
    <xf numFmtId="0" fontId="30" fillId="0" borderId="23" xfId="1" applyFont="1" applyBorder="1" applyAlignment="1" applyProtection="1">
      <alignment horizontal="center" vertical="center" wrapText="1"/>
      <protection locked="0"/>
    </xf>
    <xf numFmtId="0" fontId="30" fillId="0" borderId="55" xfId="1" applyFont="1" applyBorder="1" applyAlignment="1" applyProtection="1">
      <alignment horizontal="center" vertical="center" wrapText="1"/>
      <protection locked="0"/>
    </xf>
    <xf numFmtId="0" fontId="5" fillId="0" borderId="4" xfId="19" applyFont="1" applyBorder="1" applyAlignment="1">
      <alignment horizontal="center" vertical="center" wrapText="1"/>
    </xf>
    <xf numFmtId="0" fontId="5" fillId="0" borderId="17" xfId="19" applyFont="1" applyBorder="1" applyAlignment="1">
      <alignment horizontal="center" vertical="center" wrapText="1"/>
    </xf>
    <xf numFmtId="0" fontId="26" fillId="0" borderId="4" xfId="9" applyFont="1" applyFill="1" applyBorder="1" applyAlignment="1">
      <alignment horizontal="center" vertical="center" wrapText="1"/>
    </xf>
    <xf numFmtId="0" fontId="26" fillId="0" borderId="17" xfId="9" applyFont="1" applyFill="1" applyBorder="1" applyAlignment="1">
      <alignment horizontal="center" vertical="center" wrapText="1"/>
    </xf>
    <xf numFmtId="0" fontId="2" fillId="30" borderId="23" xfId="109" applyFont="1" applyBorder="1" applyAlignment="1" applyProtection="1">
      <alignment horizontal="left" vertical="center" wrapText="1"/>
    </xf>
    <xf numFmtId="0" fontId="25" fillId="0" borderId="23" xfId="9" applyFont="1" applyFill="1" applyBorder="1" applyAlignment="1">
      <alignment horizontal="center" vertical="center" wrapText="1"/>
    </xf>
    <xf numFmtId="0" fontId="25" fillId="0" borderId="55" xfId="9" applyFont="1" applyFill="1" applyBorder="1" applyAlignment="1">
      <alignment horizontal="center" vertical="center" wrapText="1"/>
    </xf>
    <xf numFmtId="0" fontId="5" fillId="2" borderId="4" xfId="1" applyFont="1" applyFill="1" applyBorder="1" applyAlignment="1" applyProtection="1">
      <alignment horizontal="left" vertical="center" wrapText="1"/>
      <protection locked="0"/>
    </xf>
    <xf numFmtId="0" fontId="5" fillId="2" borderId="17" xfId="1" applyFont="1" applyFill="1" applyBorder="1" applyAlignment="1" applyProtection="1">
      <alignment horizontal="left" vertical="center" wrapText="1"/>
      <protection locked="0"/>
    </xf>
    <xf numFmtId="0" fontId="5" fillId="17" borderId="36" xfId="1" applyFont="1" applyFill="1" applyBorder="1" applyAlignment="1">
      <alignment horizontal="center" vertical="center" wrapText="1"/>
    </xf>
    <xf numFmtId="0" fontId="5" fillId="17" borderId="57" xfId="1" applyFont="1" applyFill="1" applyBorder="1" applyAlignment="1">
      <alignment horizontal="center" vertical="center" wrapText="1"/>
    </xf>
    <xf numFmtId="0" fontId="5" fillId="18" borderId="9" xfId="1" applyFont="1" applyFill="1" applyBorder="1" applyAlignment="1">
      <alignment horizontal="center" vertical="center" wrapText="1"/>
    </xf>
    <xf numFmtId="0" fontId="5" fillId="18" borderId="16" xfId="1" applyFont="1" applyFill="1" applyBorder="1" applyAlignment="1">
      <alignment horizontal="center" vertical="center" wrapText="1"/>
    </xf>
    <xf numFmtId="0" fontId="5" fillId="18" borderId="40" xfId="1" applyFont="1" applyFill="1" applyBorder="1" applyAlignment="1">
      <alignment horizontal="center" vertical="center" wrapText="1"/>
    </xf>
    <xf numFmtId="0" fontId="5" fillId="18" borderId="43" xfId="1" applyFont="1" applyFill="1" applyBorder="1" applyAlignment="1">
      <alignment horizontal="center" vertical="center" wrapText="1"/>
    </xf>
    <xf numFmtId="0" fontId="31" fillId="2" borderId="9" xfId="1" applyFont="1" applyFill="1" applyBorder="1" applyAlignment="1" applyProtection="1">
      <alignment horizontal="center" vertical="center" wrapText="1"/>
      <protection locked="0"/>
    </xf>
    <xf numFmtId="0" fontId="31" fillId="2" borderId="21" xfId="1" applyFont="1" applyFill="1" applyBorder="1" applyAlignment="1" applyProtection="1">
      <alignment horizontal="center" vertical="center" wrapText="1"/>
      <protection locked="0"/>
    </xf>
    <xf numFmtId="0" fontId="31" fillId="2" borderId="45" xfId="1" applyFont="1" applyFill="1" applyBorder="1" applyAlignment="1" applyProtection="1">
      <alignment horizontal="center" vertical="center" wrapText="1"/>
      <protection locked="0"/>
    </xf>
    <xf numFmtId="0" fontId="31" fillId="2" borderId="40" xfId="1" applyFont="1" applyFill="1" applyBorder="1" applyAlignment="1" applyProtection="1">
      <alignment horizontal="center" vertical="center" wrapText="1"/>
      <protection locked="0"/>
    </xf>
    <xf numFmtId="0" fontId="31" fillId="2" borderId="50" xfId="1" applyFont="1" applyFill="1" applyBorder="1" applyAlignment="1" applyProtection="1">
      <alignment horizontal="center" vertical="center" wrapText="1"/>
      <protection locked="0"/>
    </xf>
    <xf numFmtId="0" fontId="31" fillId="2" borderId="58" xfId="1" applyFont="1" applyFill="1" applyBorder="1" applyAlignment="1" applyProtection="1">
      <alignment horizontal="center" vertical="center" wrapText="1"/>
      <protection locked="0"/>
    </xf>
    <xf numFmtId="0" fontId="5" fillId="18" borderId="1" xfId="1" applyFont="1" applyFill="1" applyBorder="1" applyAlignment="1">
      <alignment horizontal="left" vertical="center" wrapText="1"/>
    </xf>
    <xf numFmtId="0" fontId="5" fillId="18" borderId="3" xfId="1" applyFont="1" applyFill="1" applyBorder="1" applyAlignment="1">
      <alignment horizontal="left" vertical="center" wrapText="1"/>
    </xf>
    <xf numFmtId="0" fontId="30" fillId="2" borderId="4" xfId="1" applyFont="1" applyFill="1" applyBorder="1" applyAlignment="1" applyProtection="1">
      <alignment horizontal="left" vertical="center" wrapText="1"/>
      <protection locked="0"/>
    </xf>
    <xf numFmtId="0" fontId="30" fillId="2" borderId="17" xfId="1" applyFont="1" applyFill="1" applyBorder="1" applyAlignment="1" applyProtection="1">
      <alignment horizontal="left" vertical="center" wrapText="1"/>
      <protection locked="0"/>
    </xf>
    <xf numFmtId="0" fontId="5" fillId="0" borderId="10" xfId="1" applyFont="1" applyFill="1" applyBorder="1" applyAlignment="1">
      <alignment horizontal="center" vertical="center" wrapText="1"/>
    </xf>
    <xf numFmtId="0" fontId="5" fillId="18" borderId="13" xfId="1" applyFont="1" applyFill="1" applyBorder="1" applyAlignment="1">
      <alignment horizontal="left" vertical="center" wrapText="1"/>
    </xf>
    <xf numFmtId="0" fontId="30" fillId="0" borderId="13" xfId="1" applyFont="1" applyBorder="1" applyAlignment="1" applyProtection="1">
      <alignment horizontal="left" vertical="center" wrapText="1"/>
      <protection locked="0"/>
    </xf>
    <xf numFmtId="0" fontId="30" fillId="0" borderId="14" xfId="1" applyFont="1" applyBorder="1" applyAlignment="1" applyProtection="1">
      <alignment horizontal="left" vertical="center" wrapText="1"/>
      <protection locked="0"/>
    </xf>
    <xf numFmtId="0" fontId="5" fillId="0" borderId="4" xfId="1" applyFont="1" applyBorder="1" applyAlignment="1" applyProtection="1">
      <alignment horizontal="left" vertical="center" wrapText="1"/>
      <protection locked="0"/>
    </xf>
    <xf numFmtId="0" fontId="30" fillId="0" borderId="4" xfId="1" applyFont="1" applyBorder="1" applyAlignment="1" applyProtection="1">
      <alignment horizontal="left" vertical="center" wrapText="1"/>
      <protection locked="0"/>
    </xf>
    <xf numFmtId="0" fontId="30" fillId="0" borderId="17" xfId="1" applyFont="1" applyBorder="1" applyAlignment="1" applyProtection="1">
      <alignment horizontal="left" vertical="center" wrapText="1"/>
      <protection locked="0"/>
    </xf>
    <xf numFmtId="0" fontId="5" fillId="0" borderId="17" xfId="1" applyFont="1" applyBorder="1" applyAlignment="1" applyProtection="1">
      <alignment horizontal="left" vertical="center" wrapText="1"/>
      <protection locked="0"/>
    </xf>
    <xf numFmtId="0" fontId="5" fillId="0" borderId="23" xfId="1" applyFont="1" applyBorder="1" applyAlignment="1" applyProtection="1">
      <alignment horizontal="left" vertical="center" wrapText="1"/>
      <protection locked="0"/>
    </xf>
    <xf numFmtId="0" fontId="5" fillId="0" borderId="55" xfId="1" applyFont="1" applyBorder="1" applyAlignment="1" applyProtection="1">
      <alignment horizontal="left" vertical="center" wrapText="1"/>
      <protection locked="0"/>
    </xf>
    <xf numFmtId="0" fontId="5" fillId="18" borderId="23" xfId="1" applyFont="1" applyFill="1" applyBorder="1" applyAlignment="1">
      <alignment vertical="center" wrapText="1"/>
    </xf>
    <xf numFmtId="0" fontId="5" fillId="2" borderId="1" xfId="1" applyFont="1" applyFill="1" applyBorder="1" applyAlignment="1" applyProtection="1">
      <alignment horizontal="left" vertical="center" wrapText="1"/>
      <protection locked="0"/>
    </xf>
    <xf numFmtId="0" fontId="5" fillId="2" borderId="2" xfId="1" applyFont="1" applyFill="1" applyBorder="1" applyAlignment="1" applyProtection="1">
      <alignment horizontal="left" vertical="center" wrapText="1"/>
      <protection locked="0"/>
    </xf>
    <xf numFmtId="0" fontId="5" fillId="2" borderId="8" xfId="1" applyFont="1" applyFill="1" applyBorder="1" applyAlignment="1" applyProtection="1">
      <alignment horizontal="left" vertical="center" wrapText="1"/>
      <protection locked="0"/>
    </xf>
    <xf numFmtId="0" fontId="5" fillId="18" borderId="13" xfId="1" applyFont="1" applyFill="1" applyBorder="1" applyAlignment="1">
      <alignment vertical="center" wrapText="1"/>
    </xf>
    <xf numFmtId="0" fontId="5" fillId="0" borderId="13" xfId="1" applyFont="1" applyBorder="1" applyAlignment="1" applyProtection="1">
      <alignment horizontal="left" vertical="center" wrapText="1"/>
      <protection locked="0"/>
    </xf>
    <xf numFmtId="0" fontId="5" fillId="18" borderId="4" xfId="1" applyFont="1" applyFill="1" applyBorder="1" applyAlignment="1">
      <alignment vertical="center" wrapText="1"/>
    </xf>
    <xf numFmtId="0" fontId="5" fillId="18" borderId="29" xfId="1" applyFont="1" applyFill="1" applyBorder="1" applyAlignment="1">
      <alignment horizontal="center" vertical="center" wrapText="1"/>
    </xf>
    <xf numFmtId="0" fontId="5" fillId="18" borderId="30" xfId="1" applyFont="1" applyFill="1" applyBorder="1" applyAlignment="1">
      <alignment horizontal="center" vertical="center" wrapText="1"/>
    </xf>
    <xf numFmtId="0" fontId="5" fillId="2" borderId="23" xfId="1" applyFont="1" applyFill="1" applyBorder="1" applyAlignment="1" applyProtection="1">
      <alignment horizontal="center" vertical="center" wrapText="1"/>
      <protection locked="0"/>
    </xf>
    <xf numFmtId="0" fontId="5" fillId="2" borderId="55" xfId="1" applyFont="1" applyFill="1" applyBorder="1" applyAlignment="1" applyProtection="1">
      <alignment horizontal="center" vertical="center" wrapText="1"/>
      <protection locked="0"/>
    </xf>
    <xf numFmtId="0" fontId="5" fillId="18" borderId="12" xfId="1" applyFont="1" applyFill="1" applyBorder="1" applyAlignment="1">
      <alignment horizontal="center" vertical="center" wrapText="1"/>
    </xf>
    <xf numFmtId="0" fontId="5" fillId="18" borderId="13" xfId="1" applyFont="1" applyFill="1" applyBorder="1" applyAlignment="1">
      <alignment horizontal="center" vertical="center" wrapText="1"/>
    </xf>
    <xf numFmtId="0" fontId="5" fillId="18" borderId="6" xfId="1" applyFont="1" applyFill="1" applyBorder="1" applyAlignment="1">
      <alignment vertical="center" wrapText="1"/>
    </xf>
    <xf numFmtId="0" fontId="5" fillId="18" borderId="6" xfId="1" applyFont="1" applyFill="1" applyBorder="1" applyAlignment="1">
      <alignment horizontal="center" vertical="center" wrapText="1"/>
    </xf>
    <xf numFmtId="0" fontId="5" fillId="2" borderId="6" xfId="1" quotePrefix="1" applyFont="1" applyFill="1" applyBorder="1" applyAlignment="1" applyProtection="1">
      <alignment horizontal="center" vertical="center" wrapText="1"/>
      <protection locked="0"/>
    </xf>
    <xf numFmtId="0" fontId="5" fillId="2" borderId="6" xfId="1" applyFont="1" applyFill="1" applyBorder="1" applyAlignment="1" applyProtection="1">
      <alignment horizontal="center" vertical="center" wrapText="1"/>
      <protection locked="0"/>
    </xf>
    <xf numFmtId="0" fontId="5" fillId="18" borderId="24" xfId="1" applyFont="1" applyFill="1" applyBorder="1" applyAlignment="1">
      <alignment horizontal="center" vertical="center" wrapText="1"/>
    </xf>
    <xf numFmtId="0" fontId="5" fillId="18" borderId="25"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27" xfId="1" applyFont="1" applyFill="1" applyBorder="1" applyAlignment="1">
      <alignment horizontal="center" vertical="center" wrapText="1"/>
    </xf>
    <xf numFmtId="0" fontId="2" fillId="30" borderId="4" xfId="109" applyFont="1" applyBorder="1" applyAlignment="1">
      <alignment vertical="center" wrapText="1"/>
    </xf>
    <xf numFmtId="0" fontId="5" fillId="0" borderId="21" xfId="1" applyFont="1" applyFill="1" applyBorder="1" applyAlignment="1">
      <alignment horizontal="center" vertical="center" wrapText="1"/>
    </xf>
    <xf numFmtId="0" fontId="5" fillId="17" borderId="34" xfId="1" applyFont="1" applyFill="1" applyBorder="1" applyAlignment="1">
      <alignment horizontal="center" vertical="center" wrapText="1"/>
    </xf>
    <xf numFmtId="0" fontId="5" fillId="17" borderId="0" xfId="1" applyFont="1" applyFill="1" applyBorder="1" applyAlignment="1">
      <alignment horizontal="center" vertical="center" wrapText="1"/>
    </xf>
    <xf numFmtId="0" fontId="5" fillId="18" borderId="14" xfId="1" applyFont="1" applyFill="1" applyBorder="1" applyAlignment="1">
      <alignment horizontal="center" vertical="center" wrapText="1"/>
    </xf>
    <xf numFmtId="0" fontId="5" fillId="18" borderId="5" xfId="1" applyFont="1" applyFill="1" applyBorder="1" applyAlignment="1" applyProtection="1">
      <alignment horizontal="center" vertical="center" wrapText="1"/>
      <protection locked="0"/>
    </xf>
    <xf numFmtId="0" fontId="5" fillId="18" borderId="9" xfId="1" applyFont="1" applyFill="1" applyBorder="1" applyAlignment="1" applyProtection="1">
      <alignment horizontal="center" vertical="center" wrapText="1"/>
      <protection locked="0"/>
    </xf>
    <xf numFmtId="0" fontId="5" fillId="18" borderId="21" xfId="1" applyFont="1" applyFill="1" applyBorder="1" applyAlignment="1" applyProtection="1">
      <alignment horizontal="center" vertical="center" wrapText="1"/>
      <protection locked="0"/>
    </xf>
    <xf numFmtId="0" fontId="5" fillId="18" borderId="16" xfId="1" applyFont="1" applyFill="1" applyBorder="1" applyAlignment="1" applyProtection="1">
      <alignment horizontal="center" vertical="center" wrapText="1"/>
      <protection locked="0"/>
    </xf>
    <xf numFmtId="0" fontId="5" fillId="18" borderId="45" xfId="1" applyFont="1" applyFill="1" applyBorder="1" applyAlignment="1" applyProtection="1">
      <alignment horizontal="center" vertical="center" wrapText="1"/>
      <protection locked="0"/>
    </xf>
    <xf numFmtId="0" fontId="5" fillId="2" borderId="9" xfId="1" applyFont="1" applyFill="1" applyBorder="1" applyAlignment="1" applyProtection="1">
      <alignment horizontal="left" vertical="center" wrapText="1"/>
      <protection locked="0"/>
    </xf>
    <xf numFmtId="0" fontId="5" fillId="2" borderId="16" xfId="1" applyFont="1" applyFill="1" applyBorder="1" applyAlignment="1" applyProtection="1">
      <alignment horizontal="left" vertical="center" wrapText="1"/>
      <protection locked="0"/>
    </xf>
    <xf numFmtId="0" fontId="5" fillId="2" borderId="40" xfId="1" applyFont="1" applyFill="1" applyBorder="1" applyAlignment="1" applyProtection="1">
      <alignment horizontal="left" vertical="center" wrapText="1"/>
      <protection locked="0"/>
    </xf>
    <xf numFmtId="0" fontId="5" fillId="2" borderId="43" xfId="1" applyFont="1" applyFill="1" applyBorder="1" applyAlignment="1" applyProtection="1">
      <alignment horizontal="left" vertical="center" wrapText="1"/>
      <protection locked="0"/>
    </xf>
    <xf numFmtId="0" fontId="5" fillId="2" borderId="3" xfId="1" applyFont="1" applyFill="1" applyBorder="1" applyAlignment="1" applyProtection="1">
      <alignment horizontal="left" vertical="center" wrapText="1"/>
      <protection locked="0"/>
    </xf>
    <xf numFmtId="3" fontId="25" fillId="2" borderId="4" xfId="1" applyNumberFormat="1" applyFont="1" applyFill="1" applyBorder="1" applyAlignment="1" applyProtection="1">
      <alignment horizontal="center" vertical="center" wrapText="1"/>
      <protection locked="0"/>
    </xf>
    <xf numFmtId="0" fontId="25" fillId="2" borderId="4" xfId="1" applyFont="1" applyFill="1" applyBorder="1" applyAlignment="1" applyProtection="1">
      <alignment horizontal="left" vertical="center" wrapText="1"/>
      <protection locked="0"/>
    </xf>
    <xf numFmtId="3" fontId="25" fillId="2" borderId="1" xfId="1" applyNumberFormat="1" applyFont="1" applyFill="1" applyBorder="1" applyAlignment="1" applyProtection="1">
      <alignment horizontal="center" vertical="center" wrapText="1"/>
      <protection locked="0"/>
    </xf>
    <xf numFmtId="3" fontId="25" fillId="2" borderId="3" xfId="1" applyNumberFormat="1" applyFont="1" applyFill="1" applyBorder="1" applyAlignment="1" applyProtection="1">
      <alignment horizontal="center" vertical="center" wrapText="1"/>
      <protection locked="0"/>
    </xf>
    <xf numFmtId="0" fontId="40" fillId="0" borderId="4" xfId="1" applyFont="1" applyBorder="1" applyAlignment="1">
      <alignment horizontal="left" vertical="center" wrapText="1"/>
    </xf>
    <xf numFmtId="0" fontId="25" fillId="0" borderId="4" xfId="1" applyFont="1" applyFill="1" applyBorder="1" applyAlignment="1" applyProtection="1">
      <alignment horizontal="left" vertical="center" wrapText="1"/>
      <protection locked="0"/>
    </xf>
    <xf numFmtId="0" fontId="40" fillId="0" borderId="28" xfId="1" applyFont="1" applyBorder="1" applyAlignment="1">
      <alignment horizontal="left" vertical="center" wrapText="1"/>
    </xf>
    <xf numFmtId="0" fontId="40" fillId="0" borderId="49" xfId="1" applyFont="1" applyBorder="1" applyAlignment="1">
      <alignment horizontal="left" vertical="center" wrapText="1"/>
    </xf>
    <xf numFmtId="0" fontId="40" fillId="0" borderId="38" xfId="1" applyFont="1" applyBorder="1" applyAlignment="1">
      <alignment horizontal="left" vertical="center" wrapText="1"/>
    </xf>
    <xf numFmtId="0" fontId="40" fillId="0" borderId="63" xfId="1" applyFont="1" applyBorder="1" applyAlignment="1">
      <alignment horizontal="left" vertical="center" wrapText="1"/>
    </xf>
    <xf numFmtId="0" fontId="25" fillId="0" borderId="40" xfId="1" applyFont="1" applyFill="1" applyBorder="1" applyAlignment="1" applyProtection="1">
      <alignment horizontal="left" vertical="center" wrapText="1"/>
      <protection locked="0"/>
    </xf>
    <xf numFmtId="0" fontId="25" fillId="0" borderId="50" xfId="1" applyFont="1" applyFill="1" applyBorder="1" applyAlignment="1" applyProtection="1">
      <alignment horizontal="left" vertical="center" wrapText="1"/>
      <protection locked="0"/>
    </xf>
    <xf numFmtId="0" fontId="25" fillId="0" borderId="43" xfId="1" applyFont="1" applyFill="1" applyBorder="1" applyAlignment="1" applyProtection="1">
      <alignment horizontal="left" vertical="center" wrapText="1"/>
      <protection locked="0"/>
    </xf>
    <xf numFmtId="3" fontId="25" fillId="2" borderId="7" xfId="1" applyNumberFormat="1" applyFont="1" applyFill="1" applyBorder="1" applyAlignment="1" applyProtection="1">
      <alignment horizontal="center" vertical="center" wrapText="1"/>
      <protection locked="0"/>
    </xf>
    <xf numFmtId="3" fontId="25" fillId="2" borderId="88" xfId="1" applyNumberFormat="1" applyFont="1" applyFill="1" applyBorder="1" applyAlignment="1" applyProtection="1">
      <alignment horizontal="center" vertical="center" wrapText="1"/>
      <protection locked="0"/>
    </xf>
    <xf numFmtId="0" fontId="25" fillId="0" borderId="29" xfId="1" applyFont="1" applyFill="1" applyBorder="1" applyAlignment="1" applyProtection="1">
      <alignment horizontal="left" vertical="center" wrapText="1"/>
      <protection locked="0"/>
    </xf>
    <xf numFmtId="0" fontId="25" fillId="0" borderId="18" xfId="1" applyFont="1" applyFill="1" applyBorder="1" applyAlignment="1" applyProtection="1">
      <alignment horizontal="left" vertical="center" wrapText="1"/>
      <protection locked="0"/>
    </xf>
    <xf numFmtId="0" fontId="25" fillId="0" borderId="30" xfId="1" applyFont="1" applyFill="1" applyBorder="1" applyAlignment="1" applyProtection="1">
      <alignment horizontal="left" vertical="center" wrapText="1"/>
      <protection locked="0"/>
    </xf>
    <xf numFmtId="3" fontId="25" fillId="2" borderId="29" xfId="1" applyNumberFormat="1" applyFont="1" applyFill="1" applyBorder="1" applyAlignment="1" applyProtection="1">
      <alignment horizontal="center" vertical="center" wrapText="1"/>
      <protection locked="0"/>
    </xf>
    <xf numFmtId="3" fontId="25" fillId="2" borderId="19" xfId="1" applyNumberFormat="1" applyFont="1" applyFill="1" applyBorder="1" applyAlignment="1" applyProtection="1">
      <alignment horizontal="center" vertical="center" wrapText="1"/>
      <protection locked="0"/>
    </xf>
    <xf numFmtId="0" fontId="40" fillId="0" borderId="47" xfId="1" applyFont="1" applyBorder="1" applyAlignment="1">
      <alignment horizontal="left" vertical="center" wrapText="1"/>
    </xf>
    <xf numFmtId="0" fontId="40" fillId="0" borderId="62" xfId="1" applyFont="1" applyBorder="1" applyAlignment="1">
      <alignment horizontal="left" vertical="center" wrapText="1"/>
    </xf>
    <xf numFmtId="0" fontId="25" fillId="0" borderId="24" xfId="1" applyFont="1" applyFill="1" applyBorder="1" applyAlignment="1" applyProtection="1">
      <alignment horizontal="left" vertical="center" wrapText="1"/>
      <protection locked="0"/>
    </xf>
    <xf numFmtId="0" fontId="25" fillId="0" borderId="26" xfId="1" applyFont="1" applyFill="1" applyBorder="1" applyAlignment="1" applyProtection="1">
      <alignment horizontal="left" vertical="center" wrapText="1"/>
      <protection locked="0"/>
    </xf>
    <xf numFmtId="0" fontId="25" fillId="0" borderId="25" xfId="1" applyFont="1" applyFill="1" applyBorder="1" applyAlignment="1" applyProtection="1">
      <alignment horizontal="left" vertical="center" wrapText="1"/>
      <protection locked="0"/>
    </xf>
    <xf numFmtId="3" fontId="25" fillId="2" borderId="13" xfId="1" applyNumberFormat="1" applyFont="1" applyFill="1" applyBorder="1" applyAlignment="1" applyProtection="1">
      <alignment horizontal="center" vertical="center" wrapText="1"/>
      <protection locked="0"/>
    </xf>
    <xf numFmtId="3" fontId="25" fillId="2" borderId="14" xfId="1" applyNumberFormat="1" applyFont="1" applyFill="1" applyBorder="1" applyAlignment="1" applyProtection="1">
      <alignment horizontal="center" vertical="center" wrapText="1"/>
      <protection locked="0"/>
    </xf>
    <xf numFmtId="0" fontId="25" fillId="0" borderId="9" xfId="1" applyFont="1" applyFill="1" applyBorder="1" applyAlignment="1" applyProtection="1">
      <alignment horizontal="left" vertical="center" wrapText="1"/>
      <protection locked="0"/>
    </xf>
    <xf numFmtId="0" fontId="25" fillId="0" borderId="21" xfId="1" applyFont="1" applyFill="1" applyBorder="1" applyAlignment="1" applyProtection="1">
      <alignment horizontal="left" vertical="center" wrapText="1"/>
      <protection locked="0"/>
    </xf>
    <xf numFmtId="0" fontId="25" fillId="0" borderId="16" xfId="1" applyFont="1" applyFill="1" applyBorder="1" applyAlignment="1" applyProtection="1">
      <alignment horizontal="left" vertical="center" wrapText="1"/>
      <protection locked="0"/>
    </xf>
    <xf numFmtId="3" fontId="25" fillId="2" borderId="9" xfId="1" applyNumberFormat="1" applyFont="1" applyFill="1" applyBorder="1" applyAlignment="1" applyProtection="1">
      <alignment horizontal="center" vertical="center" wrapText="1"/>
      <protection locked="0"/>
    </xf>
    <xf numFmtId="3" fontId="25" fillId="2" borderId="45" xfId="1" applyNumberFormat="1" applyFont="1" applyFill="1" applyBorder="1" applyAlignment="1" applyProtection="1">
      <alignment horizontal="center" vertical="center" wrapText="1"/>
      <protection locked="0"/>
    </xf>
    <xf numFmtId="0" fontId="5" fillId="18" borderId="20" xfId="1" applyFont="1" applyFill="1" applyBorder="1" applyAlignment="1" applyProtection="1">
      <alignment horizontal="center" vertical="center" wrapText="1"/>
      <protection locked="0"/>
    </xf>
    <xf numFmtId="0" fontId="5" fillId="18" borderId="48" xfId="1" applyFont="1" applyFill="1" applyBorder="1" applyAlignment="1" applyProtection="1">
      <alignment horizontal="center" vertical="center" wrapText="1"/>
      <protection locked="0"/>
    </xf>
    <xf numFmtId="0" fontId="5" fillId="18" borderId="0" xfId="1" applyFont="1" applyFill="1" applyBorder="1" applyAlignment="1" applyProtection="1">
      <alignment horizontal="center" vertical="center" wrapText="1"/>
      <protection locked="0"/>
    </xf>
    <xf numFmtId="0" fontId="5" fillId="18" borderId="49" xfId="1" applyFont="1" applyFill="1" applyBorder="1" applyAlignment="1" applyProtection="1">
      <alignment horizontal="center" vertical="center" wrapText="1"/>
      <protection locked="0"/>
    </xf>
    <xf numFmtId="4" fontId="32" fillId="0" borderId="1" xfId="3" applyNumberFormat="1" applyFont="1" applyFill="1" applyBorder="1" applyAlignment="1">
      <alignment horizontal="center" vertical="center" wrapText="1"/>
    </xf>
    <xf numFmtId="4" fontId="32" fillId="0" borderId="2" xfId="3" applyNumberFormat="1" applyFont="1" applyFill="1" applyBorder="1" applyAlignment="1">
      <alignment horizontal="center" vertical="center" wrapText="1"/>
    </xf>
    <xf numFmtId="4" fontId="32" fillId="0" borderId="3" xfId="3" applyNumberFormat="1" applyFont="1" applyFill="1" applyBorder="1" applyAlignment="1">
      <alignment horizontal="center" vertical="center" wrapText="1"/>
    </xf>
    <xf numFmtId="0" fontId="32" fillId="0" borderId="1" xfId="3" applyFont="1" applyFill="1" applyBorder="1" applyAlignment="1" applyProtection="1">
      <alignment horizontal="center" vertical="center" wrapText="1"/>
      <protection locked="0"/>
    </xf>
    <xf numFmtId="0" fontId="32" fillId="0" borderId="3" xfId="3" applyFont="1" applyFill="1" applyBorder="1" applyAlignment="1" applyProtection="1">
      <alignment horizontal="center" vertical="center" wrapText="1"/>
      <protection locked="0"/>
    </xf>
    <xf numFmtId="3" fontId="5" fillId="2" borderId="1" xfId="3" applyNumberFormat="1" applyFont="1" applyFill="1" applyBorder="1" applyAlignment="1" applyProtection="1">
      <alignment horizontal="center" vertical="center" wrapText="1"/>
    </xf>
    <xf numFmtId="3" fontId="5" fillId="2" borderId="8" xfId="3" applyNumberFormat="1" applyFont="1" applyFill="1" applyBorder="1" applyAlignment="1" applyProtection="1">
      <alignment horizontal="center" vertical="center" wrapText="1"/>
    </xf>
    <xf numFmtId="0" fontId="40" fillId="2" borderId="53" xfId="1" applyFont="1" applyFill="1" applyBorder="1" applyAlignment="1">
      <alignment horizontal="left" vertical="center" wrapText="1"/>
    </xf>
    <xf numFmtId="0" fontId="40" fillId="2" borderId="10" xfId="1" applyFont="1" applyFill="1" applyBorder="1" applyAlignment="1">
      <alignment horizontal="left" vertical="center" wrapText="1"/>
    </xf>
    <xf numFmtId="0" fontId="25" fillId="2" borderId="56" xfId="1" applyFont="1" applyFill="1" applyBorder="1" applyAlignment="1" applyProtection="1">
      <alignment horizontal="center" vertical="center" wrapText="1"/>
      <protection locked="0"/>
    </xf>
    <xf numFmtId="3" fontId="25" fillId="2" borderId="31" xfId="1" applyNumberFormat="1" applyFont="1" applyFill="1" applyBorder="1" applyAlignment="1" applyProtection="1">
      <alignment horizontal="center" vertical="center" wrapText="1"/>
      <protection locked="0"/>
    </xf>
    <xf numFmtId="3" fontId="25" fillId="2" borderId="11" xfId="1" applyNumberFormat="1" applyFont="1" applyFill="1" applyBorder="1" applyAlignment="1" applyProtection="1">
      <alignment horizontal="center" vertical="center" wrapText="1"/>
      <protection locked="0"/>
    </xf>
    <xf numFmtId="0" fontId="5" fillId="0" borderId="35" xfId="1" applyFont="1" applyFill="1" applyBorder="1" applyAlignment="1">
      <alignment horizontal="center" vertical="center" wrapText="1"/>
    </xf>
    <xf numFmtId="0" fontId="5" fillId="17" borderId="12" xfId="1" applyFont="1" applyFill="1" applyBorder="1" applyAlignment="1">
      <alignment horizontal="center" vertical="center" wrapText="1"/>
    </xf>
    <xf numFmtId="0" fontId="5" fillId="17" borderId="15" xfId="1" applyFont="1" applyFill="1" applyBorder="1" applyAlignment="1">
      <alignment horizontal="center" vertical="center" wrapText="1"/>
    </xf>
    <xf numFmtId="0" fontId="5" fillId="18" borderId="13" xfId="1" applyFont="1" applyFill="1" applyBorder="1" applyAlignment="1">
      <alignment horizontal="center" wrapText="1"/>
    </xf>
    <xf numFmtId="0" fontId="5" fillId="18" borderId="14" xfId="1" applyFont="1" applyFill="1" applyBorder="1" applyAlignment="1">
      <alignment horizontal="center" wrapText="1"/>
    </xf>
    <xf numFmtId="0" fontId="5" fillId="18" borderId="1" xfId="1" applyFont="1" applyFill="1" applyBorder="1" applyAlignment="1" applyProtection="1">
      <alignment horizontal="center" vertical="center" wrapText="1"/>
      <protection locked="0"/>
    </xf>
    <xf numFmtId="0" fontId="5" fillId="18" borderId="3" xfId="1" applyFont="1" applyFill="1" applyBorder="1" applyAlignment="1" applyProtection="1">
      <alignment horizontal="center" vertical="center" wrapText="1"/>
      <protection locked="0"/>
    </xf>
    <xf numFmtId="0" fontId="5" fillId="0" borderId="1" xfId="3" applyFont="1" applyFill="1" applyBorder="1" applyAlignment="1" applyProtection="1">
      <alignment horizontal="center" vertical="center" wrapText="1"/>
      <protection locked="0"/>
    </xf>
    <xf numFmtId="0" fontId="5" fillId="0" borderId="8" xfId="3" applyFont="1" applyFill="1" applyBorder="1" applyAlignment="1" applyProtection="1">
      <alignment horizontal="center" vertical="center" wrapText="1"/>
      <protection locked="0"/>
    </xf>
    <xf numFmtId="4" fontId="20" fillId="28" borderId="1" xfId="107" applyNumberFormat="1" applyFont="1" applyBorder="1" applyAlignment="1">
      <alignment horizontal="center" vertical="center" wrapText="1"/>
    </xf>
    <xf numFmtId="4" fontId="20" fillId="28" borderId="2" xfId="107" applyNumberFormat="1" applyFont="1" applyBorder="1" applyAlignment="1">
      <alignment horizontal="center" vertical="center" wrapText="1"/>
    </xf>
    <xf numFmtId="4" fontId="20" fillId="28" borderId="3" xfId="107" applyNumberFormat="1" applyFont="1" applyBorder="1" applyAlignment="1">
      <alignment horizontal="center" vertical="center" wrapText="1"/>
    </xf>
    <xf numFmtId="3" fontId="5" fillId="0" borderId="1" xfId="3" applyNumberFormat="1" applyFont="1" applyFill="1" applyBorder="1" applyAlignment="1" applyProtection="1">
      <alignment horizontal="center" vertical="center" wrapText="1"/>
    </xf>
    <xf numFmtId="3" fontId="5" fillId="0" borderId="8" xfId="3" applyNumberFormat="1" applyFont="1" applyFill="1" applyBorder="1" applyAlignment="1" applyProtection="1">
      <alignment horizontal="center" vertical="center" wrapText="1"/>
    </xf>
    <xf numFmtId="4" fontId="32" fillId="0" borderId="9" xfId="3" applyNumberFormat="1" applyFont="1" applyFill="1" applyBorder="1" applyAlignment="1">
      <alignment horizontal="center" vertical="center" wrapText="1"/>
    </xf>
    <xf numFmtId="4" fontId="32" fillId="0" borderId="21" xfId="3" applyNumberFormat="1" applyFont="1" applyFill="1" applyBorder="1" applyAlignment="1">
      <alignment horizontal="center" vertical="center" wrapText="1"/>
    </xf>
    <xf numFmtId="4" fontId="32" fillId="0" borderId="16" xfId="3" applyNumberFormat="1" applyFont="1" applyFill="1" applyBorder="1" applyAlignment="1">
      <alignment horizontal="center" vertical="center" wrapText="1"/>
    </xf>
    <xf numFmtId="0" fontId="32" fillId="0" borderId="9" xfId="3" applyFont="1" applyFill="1" applyBorder="1" applyAlignment="1" applyProtection="1">
      <alignment horizontal="center" vertical="center" wrapText="1"/>
      <protection locked="0"/>
    </xf>
    <xf numFmtId="0" fontId="32" fillId="0" borderId="16" xfId="3" applyFont="1" applyFill="1" applyBorder="1" applyAlignment="1" applyProtection="1">
      <alignment horizontal="center" vertical="center" wrapText="1"/>
      <protection locked="0"/>
    </xf>
    <xf numFmtId="3" fontId="5" fillId="0" borderId="9" xfId="3" applyNumberFormat="1" applyFont="1" applyFill="1" applyBorder="1" applyAlignment="1" applyProtection="1">
      <alignment horizontal="center" vertical="center" wrapText="1"/>
    </xf>
    <xf numFmtId="3" fontId="5" fillId="0" borderId="45" xfId="3" applyNumberFormat="1" applyFont="1" applyFill="1" applyBorder="1" applyAlignment="1" applyProtection="1">
      <alignment horizontal="center" vertical="center" wrapText="1"/>
    </xf>
    <xf numFmtId="0" fontId="2" fillId="0" borderId="53" xfId="1" applyFont="1" applyBorder="1" applyAlignment="1">
      <alignment horizontal="center"/>
    </xf>
    <xf numFmtId="0" fontId="2" fillId="0" borderId="10" xfId="1" applyFont="1" applyBorder="1" applyAlignment="1">
      <alignment horizontal="center"/>
    </xf>
    <xf numFmtId="0" fontId="2" fillId="0" borderId="11" xfId="1" applyFont="1" applyBorder="1" applyAlignment="1">
      <alignment horizontal="center"/>
    </xf>
    <xf numFmtId="0" fontId="5" fillId="18" borderId="56" xfId="1" applyFont="1" applyFill="1" applyBorder="1" applyAlignment="1">
      <alignment horizontal="center" vertical="center" wrapText="1"/>
    </xf>
    <xf numFmtId="0" fontId="30" fillId="0" borderId="56" xfId="1" applyFont="1" applyBorder="1" applyAlignment="1" applyProtection="1">
      <alignment horizontal="center" vertical="center" wrapText="1"/>
      <protection locked="0"/>
    </xf>
    <xf numFmtId="0" fontId="30" fillId="0" borderId="61" xfId="1" applyFont="1" applyBorder="1" applyAlignment="1" applyProtection="1">
      <alignment horizontal="center" vertical="center" wrapText="1"/>
      <protection locked="0"/>
    </xf>
    <xf numFmtId="4" fontId="26" fillId="0" borderId="75" xfId="104" applyNumberFormat="1" applyFont="1" applyBorder="1" applyAlignment="1">
      <alignment horizontal="center" vertical="center" wrapText="1"/>
    </xf>
    <xf numFmtId="0" fontId="26" fillId="0" borderId="75" xfId="104" applyFont="1" applyBorder="1" applyAlignment="1" applyProtection="1">
      <alignment horizontal="center" vertical="center" wrapText="1"/>
      <protection locked="0"/>
    </xf>
    <xf numFmtId="3" fontId="26" fillId="0" borderId="70" xfId="104" applyNumberFormat="1" applyFont="1" applyBorder="1" applyAlignment="1" applyProtection="1">
      <alignment horizontal="center" vertical="center" wrapText="1"/>
    </xf>
    <xf numFmtId="0" fontId="22" fillId="0" borderId="68" xfId="104" applyFont="1" applyBorder="1" applyAlignment="1">
      <alignment horizontal="center"/>
    </xf>
    <xf numFmtId="0" fontId="25" fillId="26" borderId="86" xfId="104" applyFont="1" applyFill="1" applyBorder="1" applyAlignment="1">
      <alignment horizontal="center" vertical="center" wrapText="1"/>
    </xf>
    <xf numFmtId="0" fontId="27" fillId="0" borderId="87" xfId="104" applyFont="1" applyBorder="1" applyAlignment="1" applyProtection="1">
      <alignment horizontal="center" vertical="center" wrapText="1"/>
      <protection locked="0"/>
    </xf>
    <xf numFmtId="4" fontId="26" fillId="0" borderId="54" xfId="104" applyNumberFormat="1" applyFont="1" applyBorder="1" applyAlignment="1">
      <alignment horizontal="center" vertical="center" wrapText="1"/>
    </xf>
    <xf numFmtId="0" fontId="26" fillId="0" borderId="54" xfId="104" applyFont="1" applyBorder="1" applyAlignment="1" applyProtection="1">
      <alignment horizontal="center" vertical="center" wrapText="1"/>
      <protection locked="0"/>
    </xf>
    <xf numFmtId="0" fontId="25" fillId="0" borderId="68" xfId="104" applyFont="1" applyBorder="1" applyAlignment="1">
      <alignment horizontal="center" vertical="center" wrapText="1"/>
    </xf>
    <xf numFmtId="0" fontId="25" fillId="25" borderId="76" xfId="104" applyFont="1" applyFill="1" applyBorder="1" applyAlignment="1">
      <alignment horizontal="center" vertical="center" wrapText="1"/>
    </xf>
    <xf numFmtId="0" fontId="25" fillId="26" borderId="78" xfId="104" applyFont="1" applyFill="1" applyBorder="1" applyAlignment="1">
      <alignment horizontal="center" wrapText="1"/>
    </xf>
    <xf numFmtId="0" fontId="25" fillId="26" borderId="83" xfId="104" applyFont="1" applyFill="1" applyBorder="1" applyAlignment="1" applyProtection="1">
      <alignment horizontal="center" vertical="center" wrapText="1"/>
      <protection locked="0"/>
    </xf>
    <xf numFmtId="0" fontId="25" fillId="26" borderId="54" xfId="104" applyFont="1" applyFill="1" applyBorder="1" applyAlignment="1" applyProtection="1">
      <alignment horizontal="center" vertical="center" wrapText="1"/>
      <protection locked="0"/>
    </xf>
    <xf numFmtId="0" fontId="26" fillId="0" borderId="70" xfId="104" applyFont="1" applyBorder="1" applyAlignment="1" applyProtection="1">
      <alignment horizontal="center" vertical="center" wrapText="1"/>
      <protection locked="0"/>
    </xf>
    <xf numFmtId="0" fontId="25" fillId="26" borderId="84" xfId="104" applyFont="1" applyFill="1" applyBorder="1" applyAlignment="1" applyProtection="1">
      <alignment horizontal="center" vertical="center" wrapText="1"/>
      <protection locked="0"/>
    </xf>
    <xf numFmtId="4" fontId="25" fillId="27" borderId="70" xfId="104" applyNumberFormat="1" applyFont="1" applyFill="1" applyBorder="1" applyAlignment="1" applyProtection="1">
      <alignment horizontal="center" vertical="center" wrapText="1"/>
      <protection locked="0"/>
    </xf>
    <xf numFmtId="0" fontId="22" fillId="0" borderId="54" xfId="104" applyFont="1" applyBorder="1" applyAlignment="1">
      <alignment horizontal="center" vertical="center"/>
    </xf>
    <xf numFmtId="0" fontId="25" fillId="0" borderId="54" xfId="104" applyFont="1" applyBorder="1" applyAlignment="1" applyProtection="1">
      <alignment horizontal="center" vertical="center" wrapText="1"/>
      <protection locked="0"/>
    </xf>
    <xf numFmtId="0" fontId="25" fillId="26" borderId="54" xfId="104" applyFont="1" applyFill="1" applyBorder="1" applyAlignment="1">
      <alignment vertical="center" wrapText="1"/>
    </xf>
    <xf numFmtId="0" fontId="25" fillId="26" borderId="75" xfId="104" applyFont="1" applyFill="1" applyBorder="1" applyAlignment="1">
      <alignment vertical="center" wrapText="1"/>
    </xf>
    <xf numFmtId="0" fontId="25" fillId="0" borderId="81" xfId="104" applyFont="1" applyBorder="1" applyAlignment="1">
      <alignment horizontal="center" vertical="center" wrapText="1"/>
    </xf>
    <xf numFmtId="0" fontId="25" fillId="25" borderId="82" xfId="104" applyFont="1" applyFill="1" applyBorder="1" applyAlignment="1">
      <alignment horizontal="center" vertical="center" wrapText="1"/>
    </xf>
    <xf numFmtId="0" fontId="25" fillId="26" borderId="78" xfId="104" applyFont="1" applyFill="1" applyBorder="1" applyAlignment="1">
      <alignment horizontal="center" vertical="center" wrapText="1"/>
    </xf>
    <xf numFmtId="0" fontId="25" fillId="26" borderId="70" xfId="104" applyFont="1" applyFill="1" applyBorder="1" applyAlignment="1" applyProtection="1">
      <alignment horizontal="center" vertical="center" wrapText="1"/>
      <protection locked="0"/>
    </xf>
    <xf numFmtId="0" fontId="25" fillId="26" borderId="75" xfId="104" applyFont="1" applyFill="1" applyBorder="1" applyAlignment="1">
      <alignment horizontal="center" vertical="center" wrapText="1"/>
    </xf>
    <xf numFmtId="0" fontId="27" fillId="0" borderId="67" xfId="104" applyFont="1" applyBorder="1" applyAlignment="1" applyProtection="1">
      <alignment horizontal="justify" vertical="center" wrapText="1"/>
      <protection locked="0"/>
    </xf>
    <xf numFmtId="0" fontId="25" fillId="26" borderId="76" xfId="104" applyFont="1" applyFill="1" applyBorder="1" applyAlignment="1">
      <alignment horizontal="center" vertical="center" wrapText="1"/>
    </xf>
    <xf numFmtId="0" fontId="25" fillId="26" borderId="80" xfId="104" applyFont="1" applyFill="1" applyBorder="1" applyAlignment="1">
      <alignment vertical="center" wrapText="1"/>
    </xf>
    <xf numFmtId="0" fontId="25" fillId="26" borderId="80" xfId="104" applyFont="1" applyFill="1" applyBorder="1" applyAlignment="1">
      <alignment horizontal="center" vertical="center" wrapText="1"/>
    </xf>
    <xf numFmtId="0" fontId="25" fillId="27" borderId="80" xfId="104" applyFont="1" applyFill="1" applyBorder="1" applyAlignment="1" applyProtection="1">
      <alignment horizontal="center" vertical="center" wrapText="1"/>
      <protection locked="0"/>
    </xf>
    <xf numFmtId="0" fontId="25" fillId="26" borderId="77" xfId="104" applyFont="1" applyFill="1" applyBorder="1" applyAlignment="1">
      <alignment horizontal="center" vertical="center" wrapText="1"/>
    </xf>
    <xf numFmtId="0" fontId="25" fillId="0" borderId="78" xfId="104" applyFont="1" applyBorder="1" applyAlignment="1">
      <alignment horizontal="center" vertical="center" wrapText="1"/>
    </xf>
    <xf numFmtId="0" fontId="25" fillId="26" borderId="77" xfId="104" applyFont="1" applyFill="1" applyBorder="1" applyAlignment="1">
      <alignment vertical="center" wrapText="1"/>
    </xf>
    <xf numFmtId="0" fontId="27" fillId="0" borderId="78" xfId="104" applyFont="1" applyBorder="1" applyAlignment="1" applyProtection="1">
      <alignment horizontal="justify" vertical="center" wrapText="1"/>
      <protection locked="0"/>
    </xf>
    <xf numFmtId="0" fontId="27" fillId="0" borderId="70" xfId="104" applyFont="1" applyBorder="1" applyAlignment="1" applyProtection="1">
      <alignment horizontal="justify" vertical="center" wrapText="1"/>
      <protection locked="0"/>
    </xf>
    <xf numFmtId="0" fontId="25" fillId="26" borderId="54" xfId="104" applyFont="1" applyFill="1" applyBorder="1" applyAlignment="1">
      <alignment horizontal="left" vertical="center" wrapText="1"/>
    </xf>
    <xf numFmtId="0" fontId="28" fillId="0" borderId="71" xfId="104" applyFont="1" applyBorder="1" applyAlignment="1" applyProtection="1">
      <alignment horizontal="left" vertical="center" wrapText="1"/>
      <protection locked="0"/>
    </xf>
    <xf numFmtId="0" fontId="27" fillId="0" borderId="72" xfId="104" applyFont="1" applyBorder="1" applyAlignment="1" applyProtection="1">
      <alignment horizontal="left" vertical="center" wrapText="1"/>
      <protection locked="0"/>
    </xf>
    <xf numFmtId="0" fontId="27" fillId="0" borderId="74" xfId="104" applyFont="1" applyBorder="1" applyAlignment="1" applyProtection="1">
      <alignment horizontal="left" vertical="center" wrapText="1"/>
      <protection locked="0"/>
    </xf>
    <xf numFmtId="0" fontId="28" fillId="0" borderId="71" xfId="104" applyFont="1" applyFill="1" applyBorder="1" applyAlignment="1" applyProtection="1">
      <alignment horizontal="left" vertical="center" wrapText="1"/>
      <protection locked="0"/>
    </xf>
    <xf numFmtId="0" fontId="28" fillId="0" borderId="72" xfId="104" applyFont="1" applyFill="1" applyBorder="1" applyAlignment="1" applyProtection="1">
      <alignment horizontal="left" vertical="center" wrapText="1"/>
      <protection locked="0"/>
    </xf>
    <xf numFmtId="0" fontId="28" fillId="0" borderId="74" xfId="104" applyFont="1" applyFill="1" applyBorder="1" applyAlignment="1" applyProtection="1">
      <alignment horizontal="left" vertical="center" wrapText="1"/>
      <protection locked="0"/>
    </xf>
    <xf numFmtId="0" fontId="27" fillId="27" borderId="70" xfId="104" applyFont="1" applyFill="1" applyBorder="1" applyAlignment="1" applyProtection="1">
      <alignment horizontal="left" vertical="center" wrapText="1"/>
      <protection locked="0"/>
    </xf>
    <xf numFmtId="0" fontId="27" fillId="0" borderId="67" xfId="104" applyFont="1" applyBorder="1" applyAlignment="1" applyProtection="1">
      <alignment horizontal="center" vertical="center" wrapText="1"/>
      <protection locked="0"/>
    </xf>
    <xf numFmtId="0" fontId="27" fillId="27" borderId="70" xfId="104" applyFont="1" applyFill="1" applyBorder="1" applyAlignment="1" applyProtection="1">
      <alignment horizontal="center" vertical="center" wrapText="1"/>
      <protection locked="0"/>
    </xf>
    <xf numFmtId="0" fontId="27" fillId="0" borderId="4" xfId="1" applyFont="1" applyBorder="1" applyAlignment="1" applyProtection="1">
      <alignment horizontal="center" vertical="center" wrapText="1"/>
      <protection locked="0"/>
    </xf>
    <xf numFmtId="0" fontId="27" fillId="0" borderId="17" xfId="1" applyFont="1" applyBorder="1" applyAlignment="1" applyProtection="1">
      <alignment horizontal="center" vertical="center" wrapText="1"/>
      <protection locked="0"/>
    </xf>
    <xf numFmtId="0" fontId="25" fillId="26" borderId="75" xfId="104" applyFont="1" applyFill="1" applyBorder="1" applyAlignment="1">
      <alignment horizontal="left" vertical="center" wrapText="1"/>
    </xf>
    <xf numFmtId="0" fontId="27" fillId="0" borderId="23" xfId="1" applyFont="1" applyBorder="1" applyAlignment="1" applyProtection="1">
      <alignment horizontal="center" vertical="center" wrapText="1"/>
      <protection locked="0"/>
    </xf>
    <xf numFmtId="0" fontId="27" fillId="0" borderId="55" xfId="1" applyFont="1" applyBorder="1" applyAlignment="1" applyProtection="1">
      <alignment horizontal="center" vertical="center" wrapText="1"/>
      <protection locked="0"/>
    </xf>
    <xf numFmtId="0" fontId="25" fillId="26" borderId="77" xfId="104" applyFont="1" applyFill="1" applyBorder="1" applyAlignment="1">
      <alignment horizontal="left" vertical="center" wrapText="1"/>
    </xf>
    <xf numFmtId="0" fontId="27" fillId="0" borderId="78" xfId="104" applyFont="1" applyBorder="1" applyAlignment="1" applyProtection="1">
      <alignment horizontal="center" vertical="center" wrapText="1"/>
      <protection locked="0"/>
    </xf>
    <xf numFmtId="0" fontId="24" fillId="25" borderId="64" xfId="104" applyFont="1" applyFill="1" applyBorder="1" applyAlignment="1" applyProtection="1">
      <alignment horizontal="center" vertical="center" wrapText="1"/>
    </xf>
    <xf numFmtId="0" fontId="22" fillId="26" borderId="54" xfId="104" applyFont="1" applyFill="1" applyBorder="1" applyAlignment="1" applyProtection="1">
      <alignment horizontal="center" vertical="center" wrapText="1"/>
    </xf>
    <xf numFmtId="0" fontId="22" fillId="0" borderId="70" xfId="104" applyFont="1" applyBorder="1" applyAlignment="1">
      <alignment horizontal="center" vertical="center" wrapText="1"/>
    </xf>
    <xf numFmtId="0" fontId="25" fillId="0" borderId="70" xfId="104" applyFont="1" applyBorder="1" applyAlignment="1">
      <alignment horizontal="center" vertical="center" wrapText="1"/>
    </xf>
    <xf numFmtId="0" fontId="22" fillId="25" borderId="69" xfId="104" applyFont="1" applyFill="1" applyBorder="1" applyAlignment="1" applyProtection="1">
      <alignment horizontal="center" vertical="center" wrapText="1"/>
    </xf>
    <xf numFmtId="0" fontId="22" fillId="27" borderId="70" xfId="104" applyFont="1" applyFill="1" applyBorder="1" applyAlignment="1" applyProtection="1">
      <alignment horizontal="center" vertical="center" wrapText="1"/>
    </xf>
    <xf numFmtId="0" fontId="22" fillId="19" borderId="54" xfId="104" applyFont="1" applyFill="1" applyBorder="1" applyAlignment="1" applyProtection="1">
      <alignment horizontal="center" vertical="center" wrapText="1"/>
    </xf>
    <xf numFmtId="49" fontId="25" fillId="19" borderId="70" xfId="104" applyNumberFormat="1" applyFont="1" applyFill="1" applyBorder="1" applyAlignment="1" applyProtection="1">
      <alignment horizontal="center" vertical="center" wrapText="1"/>
    </xf>
    <xf numFmtId="0" fontId="23" fillId="24" borderId="64" xfId="104" applyFont="1" applyFill="1" applyBorder="1" applyAlignment="1">
      <alignment horizontal="center" vertical="center" wrapText="1"/>
    </xf>
    <xf numFmtId="0" fontId="22" fillId="26" borderId="66" xfId="104" applyFont="1" applyFill="1" applyBorder="1" applyAlignment="1" applyProtection="1">
      <alignment horizontal="center" vertical="center" wrapText="1"/>
    </xf>
    <xf numFmtId="0" fontId="22" fillId="0" borderId="67" xfId="104" applyFont="1" applyBorder="1" applyAlignment="1">
      <alignment horizontal="center" vertical="center"/>
    </xf>
    <xf numFmtId="0" fontId="24" fillId="27" borderId="70" xfId="104" applyFont="1" applyFill="1" applyBorder="1" applyAlignment="1" applyProtection="1">
      <alignment horizontal="center" vertical="center" wrapText="1"/>
    </xf>
    <xf numFmtId="0" fontId="25" fillId="0" borderId="71" xfId="104" applyFont="1" applyBorder="1" applyAlignment="1" applyProtection="1">
      <alignment horizontal="left" vertical="center" wrapText="1"/>
    </xf>
    <xf numFmtId="0" fontId="25" fillId="0" borderId="72" xfId="104" applyFont="1" applyBorder="1" applyAlignment="1" applyProtection="1">
      <alignment horizontal="left" vertical="center" wrapText="1"/>
    </xf>
    <xf numFmtId="0" fontId="25" fillId="0" borderId="73" xfId="104" applyFont="1" applyBorder="1" applyAlignment="1" applyProtection="1">
      <alignment horizontal="left" vertical="center" wrapText="1"/>
    </xf>
    <xf numFmtId="49" fontId="25" fillId="0" borderId="71" xfId="104" applyNumberFormat="1" applyFont="1" applyBorder="1" applyAlignment="1" applyProtection="1">
      <alignment horizontal="left" vertical="center" wrapText="1"/>
    </xf>
    <xf numFmtId="49" fontId="25" fillId="0" borderId="72" xfId="104" applyNumberFormat="1" applyFont="1" applyBorder="1" applyAlignment="1" applyProtection="1">
      <alignment horizontal="left" vertical="center" wrapText="1"/>
    </xf>
    <xf numFmtId="49" fontId="25" fillId="0" borderId="74" xfId="104" applyNumberFormat="1" applyFont="1" applyBorder="1" applyAlignment="1" applyProtection="1">
      <alignment horizontal="left" vertical="center" wrapText="1"/>
    </xf>
    <xf numFmtId="0" fontId="1" fillId="17" borderId="13" xfId="1" applyFont="1" applyFill="1" applyBorder="1" applyAlignment="1"/>
    <xf numFmtId="0" fontId="1" fillId="17" borderId="14" xfId="1" applyFont="1" applyFill="1" applyBorder="1" applyAlignment="1"/>
    <xf numFmtId="0" fontId="2" fillId="18" borderId="4" xfId="1" applyFont="1" applyFill="1" applyBorder="1" applyAlignment="1" applyProtection="1">
      <alignment horizontal="center" vertical="center" wrapText="1"/>
    </xf>
    <xf numFmtId="0" fontId="4" fillId="0" borderId="4" xfId="1" applyFont="1" applyFill="1" applyBorder="1" applyAlignment="1" applyProtection="1">
      <alignment horizontal="center" vertical="center" wrapText="1"/>
    </xf>
    <xf numFmtId="0" fontId="4" fillId="0" borderId="17" xfId="1" applyFont="1" applyFill="1" applyBorder="1" applyAlignment="1" applyProtection="1">
      <alignment horizontal="center" vertical="center" wrapText="1"/>
    </xf>
    <xf numFmtId="0" fontId="2" fillId="30" borderId="4" xfId="109" applyFont="1" applyBorder="1" applyAlignment="1" applyProtection="1">
      <alignment horizontal="center" vertical="center" wrapText="1"/>
    </xf>
    <xf numFmtId="0" fontId="2" fillId="0" borderId="17" xfId="1" applyFont="1" applyFill="1" applyBorder="1" applyAlignment="1" applyProtection="1">
      <alignment horizontal="center" vertical="center" wrapText="1"/>
    </xf>
    <xf numFmtId="0" fontId="2" fillId="0" borderId="4" xfId="1" applyFont="1" applyBorder="1" applyAlignment="1">
      <alignment horizontal="center" vertical="center" wrapText="1"/>
    </xf>
    <xf numFmtId="0" fontId="2" fillId="0" borderId="4" xfId="1" applyFont="1" applyBorder="1" applyAlignment="1">
      <alignment vertical="center" wrapText="1"/>
    </xf>
    <xf numFmtId="0" fontId="2" fillId="0" borderId="17" xfId="1" applyFont="1" applyBorder="1" applyAlignment="1">
      <alignment vertical="center" wrapText="1"/>
    </xf>
    <xf numFmtId="0" fontId="25" fillId="0" borderId="4" xfId="19" applyFont="1" applyBorder="1" applyAlignment="1">
      <alignment horizontal="center" vertical="center" wrapText="1"/>
    </xf>
    <xf numFmtId="0" fontId="25" fillId="0" borderId="17" xfId="19" applyFont="1" applyBorder="1" applyAlignment="1">
      <alignment horizontal="center" vertical="center" wrapText="1"/>
    </xf>
    <xf numFmtId="0" fontId="2" fillId="30" borderId="23" xfId="109" applyFont="1" applyBorder="1" applyAlignment="1" applyProtection="1">
      <alignment horizontal="center" vertical="center" wrapText="1"/>
    </xf>
    <xf numFmtId="0" fontId="26" fillId="0" borderId="23" xfId="9" applyFont="1" applyFill="1" applyBorder="1" applyAlignment="1">
      <alignment horizontal="center" wrapText="1"/>
    </xf>
    <xf numFmtId="0" fontId="26" fillId="0" borderId="55" xfId="9" applyFont="1" applyFill="1" applyBorder="1" applyAlignment="1">
      <alignment horizontal="center" wrapText="1"/>
    </xf>
    <xf numFmtId="0" fontId="30" fillId="0" borderId="4" xfId="1" applyFont="1" applyFill="1" applyBorder="1" applyAlignment="1" applyProtection="1">
      <alignment horizontal="center" vertical="center" wrapText="1"/>
      <protection locked="0"/>
    </xf>
    <xf numFmtId="0" fontId="30" fillId="0" borderId="17" xfId="1" applyFont="1" applyFill="1" applyBorder="1" applyAlignment="1" applyProtection="1">
      <alignment horizontal="center" vertical="center" wrapText="1"/>
      <protection locked="0"/>
    </xf>
    <xf numFmtId="0" fontId="13" fillId="2" borderId="4" xfId="1" applyFont="1" applyFill="1" applyBorder="1" applyAlignment="1" applyProtection="1">
      <alignment horizontal="center" vertical="center" wrapText="1"/>
      <protection locked="0"/>
    </xf>
    <xf numFmtId="0" fontId="13" fillId="2" borderId="17" xfId="1" applyFont="1" applyFill="1" applyBorder="1" applyAlignment="1" applyProtection="1">
      <alignment horizontal="center" vertical="center" wrapText="1"/>
      <protection locked="0"/>
    </xf>
    <xf numFmtId="0" fontId="30" fillId="2" borderId="4" xfId="1" applyFont="1" applyFill="1" applyBorder="1" applyAlignment="1" applyProtection="1">
      <alignment horizontal="center" vertical="center" wrapText="1"/>
      <protection locked="0"/>
    </xf>
    <xf numFmtId="0" fontId="30" fillId="2" borderId="17" xfId="1" applyFont="1" applyFill="1" applyBorder="1" applyAlignment="1" applyProtection="1">
      <alignment horizontal="center" vertical="center" wrapText="1"/>
      <protection locked="0"/>
    </xf>
    <xf numFmtId="0" fontId="30" fillId="0" borderId="13" xfId="1" applyFont="1" applyBorder="1" applyAlignment="1" applyProtection="1">
      <alignment horizontal="center" vertical="center" wrapText="1"/>
      <protection locked="0"/>
    </xf>
    <xf numFmtId="0" fontId="30" fillId="0" borderId="14" xfId="1" applyFont="1" applyBorder="1" applyAlignment="1" applyProtection="1">
      <alignment horizontal="center" vertical="center" wrapText="1"/>
      <protection locked="0"/>
    </xf>
    <xf numFmtId="0" fontId="30" fillId="0" borderId="4" xfId="1" applyFont="1" applyBorder="1" applyAlignment="1" applyProtection="1">
      <alignment horizontal="justify" vertical="center" wrapText="1"/>
      <protection locked="0"/>
    </xf>
    <xf numFmtId="0" fontId="30" fillId="0" borderId="17" xfId="1" applyFont="1" applyBorder="1" applyAlignment="1" applyProtection="1">
      <alignment horizontal="justify" vertical="center" wrapText="1"/>
      <protection locked="0"/>
    </xf>
    <xf numFmtId="0" fontId="2" fillId="30" borderId="1" xfId="109" applyFont="1" applyBorder="1" applyAlignment="1" applyProtection="1">
      <alignment horizontal="left" vertical="center" wrapText="1"/>
    </xf>
    <xf numFmtId="0" fontId="2" fillId="30" borderId="3" xfId="109" applyFont="1" applyBorder="1" applyAlignment="1" applyProtection="1">
      <alignment horizontal="left" vertical="center" wrapText="1"/>
    </xf>
    <xf numFmtId="0" fontId="30" fillId="0" borderId="1" xfId="1" applyFont="1" applyBorder="1" applyAlignment="1" applyProtection="1">
      <alignment horizontal="center" vertical="center" wrapText="1"/>
      <protection locked="0"/>
    </xf>
    <xf numFmtId="0" fontId="30" fillId="0" borderId="2" xfId="1" applyFont="1" applyBorder="1" applyAlignment="1" applyProtection="1">
      <alignment horizontal="center" vertical="center" wrapText="1"/>
      <protection locked="0"/>
    </xf>
    <xf numFmtId="0" fontId="30" fillId="0" borderId="8" xfId="1" applyFont="1" applyBorder="1" applyAlignment="1" applyProtection="1">
      <alignment horizontal="center" vertical="center" wrapText="1"/>
      <protection locked="0"/>
    </xf>
    <xf numFmtId="0" fontId="30" fillId="0" borderId="13" xfId="1" applyFont="1" applyBorder="1" applyAlignment="1" applyProtection="1">
      <alignment horizontal="justify" vertical="center" wrapText="1"/>
      <protection locked="0"/>
    </xf>
    <xf numFmtId="0" fontId="30" fillId="0" borderId="14" xfId="1" applyFont="1" applyBorder="1" applyAlignment="1" applyProtection="1">
      <alignment horizontal="justify" vertical="center" wrapText="1"/>
      <protection locked="0"/>
    </xf>
    <xf numFmtId="0" fontId="30" fillId="0" borderId="23" xfId="1" applyFont="1" applyBorder="1" applyAlignment="1" applyProtection="1">
      <alignment horizontal="justify" vertical="center" wrapText="1"/>
      <protection locked="0"/>
    </xf>
    <xf numFmtId="0" fontId="30" fillId="0" borderId="55" xfId="1" applyFont="1" applyBorder="1" applyAlignment="1" applyProtection="1">
      <alignment horizontal="justify" vertical="center" wrapText="1"/>
      <protection locked="0"/>
    </xf>
    <xf numFmtId="0" fontId="5" fillId="0" borderId="24" xfId="1" applyFont="1" applyFill="1" applyBorder="1" applyAlignment="1">
      <alignment horizontal="center" vertical="center" wrapText="1"/>
    </xf>
    <xf numFmtId="0" fontId="5" fillId="0" borderId="26" xfId="1" applyFont="1" applyFill="1" applyBorder="1" applyAlignment="1">
      <alignment horizontal="center" vertical="center" wrapText="1"/>
    </xf>
    <xf numFmtId="0" fontId="5" fillId="0" borderId="27" xfId="1" applyFont="1" applyFill="1" applyBorder="1" applyAlignment="1">
      <alignment horizontal="center" vertical="center" wrapText="1"/>
    </xf>
    <xf numFmtId="0" fontId="5" fillId="30" borderId="4" xfId="109" applyFont="1" applyBorder="1" applyAlignment="1">
      <alignment vertical="center" wrapText="1"/>
    </xf>
    <xf numFmtId="0" fontId="5" fillId="18" borderId="4" xfId="1" applyFont="1" applyFill="1" applyBorder="1" applyAlignment="1" applyProtection="1">
      <alignment horizontal="center" vertical="center" wrapText="1"/>
      <protection locked="0"/>
    </xf>
    <xf numFmtId="0" fontId="5" fillId="18" borderId="2" xfId="1" applyFont="1" applyFill="1" applyBorder="1" applyAlignment="1" applyProtection="1">
      <alignment horizontal="center" vertical="center" wrapText="1"/>
      <protection locked="0"/>
    </xf>
    <xf numFmtId="0" fontId="5" fillId="18" borderId="8" xfId="1" applyFont="1" applyFill="1" applyBorder="1" applyAlignment="1" applyProtection="1">
      <alignment horizontal="center" vertical="center" wrapText="1"/>
      <protection locked="0"/>
    </xf>
    <xf numFmtId="0" fontId="2" fillId="0" borderId="4" xfId="1" applyFont="1" applyBorder="1" applyAlignment="1">
      <alignment horizontal="center"/>
    </xf>
    <xf numFmtId="0" fontId="5" fillId="0" borderId="1" xfId="1" applyFont="1" applyFill="1" applyBorder="1" applyAlignment="1" applyProtection="1">
      <alignment horizontal="center" vertical="center" wrapText="1"/>
      <protection locked="0"/>
    </xf>
    <xf numFmtId="0" fontId="5" fillId="0" borderId="2" xfId="1" applyFont="1" applyFill="1" applyBorder="1" applyAlignment="1" applyProtection="1">
      <alignment horizontal="center" vertical="center" wrapText="1"/>
      <protection locked="0"/>
    </xf>
    <xf numFmtId="0" fontId="5" fillId="0" borderId="3" xfId="1" applyFont="1" applyFill="1" applyBorder="1" applyAlignment="1" applyProtection="1">
      <alignment horizontal="center" vertical="center" wrapText="1"/>
      <protection locked="0"/>
    </xf>
    <xf numFmtId="4" fontId="5" fillId="2" borderId="4" xfId="1" applyNumberFormat="1" applyFont="1" applyFill="1" applyBorder="1" applyAlignment="1" applyProtection="1">
      <alignment horizontal="center" vertical="center" wrapText="1"/>
      <protection locked="0"/>
    </xf>
    <xf numFmtId="0" fontId="5" fillId="2" borderId="17" xfId="1" applyFont="1" applyFill="1" applyBorder="1" applyAlignment="1" applyProtection="1">
      <alignment horizontal="center" vertical="center" wrapText="1"/>
      <protection locked="0"/>
    </xf>
    <xf numFmtId="0" fontId="5" fillId="0" borderId="4" xfId="1" applyFont="1" applyBorder="1" applyAlignment="1">
      <alignment horizontal="center"/>
    </xf>
    <xf numFmtId="0" fontId="2" fillId="0" borderId="4" xfId="1" applyFont="1" applyBorder="1" applyAlignment="1">
      <alignment horizontal="center" wrapText="1"/>
    </xf>
    <xf numFmtId="0" fontId="5" fillId="0" borderId="4" xfId="1" applyFont="1" applyBorder="1" applyAlignment="1">
      <alignment horizontal="center" wrapText="1"/>
    </xf>
    <xf numFmtId="4" fontId="5" fillId="2" borderId="0" xfId="1" applyNumberFormat="1" applyFont="1" applyFill="1" applyBorder="1" applyAlignment="1" applyProtection="1">
      <alignment horizontal="center" vertical="center" wrapText="1"/>
      <protection locked="0"/>
    </xf>
    <xf numFmtId="0" fontId="5" fillId="2" borderId="0" xfId="1" applyFont="1" applyFill="1" applyBorder="1" applyAlignment="1" applyProtection="1">
      <alignment horizontal="center" vertical="center" wrapText="1"/>
      <protection locked="0"/>
    </xf>
    <xf numFmtId="0" fontId="5" fillId="0" borderId="1" xfId="1" applyFont="1" applyBorder="1" applyAlignment="1">
      <alignment horizontal="center" wrapText="1"/>
    </xf>
    <xf numFmtId="0" fontId="5" fillId="0" borderId="3" xfId="1" applyFont="1" applyBorder="1" applyAlignment="1">
      <alignment horizontal="center" wrapText="1"/>
    </xf>
    <xf numFmtId="4" fontId="5" fillId="2" borderId="1" xfId="1" applyNumberFormat="1" applyFont="1" applyFill="1" applyBorder="1" applyAlignment="1" applyProtection="1">
      <alignment horizontal="center" vertical="center" wrapText="1"/>
      <protection locked="0"/>
    </xf>
    <xf numFmtId="4" fontId="5" fillId="2" borderId="8" xfId="1" applyNumberFormat="1" applyFont="1" applyFill="1" applyBorder="1" applyAlignment="1" applyProtection="1">
      <alignment horizontal="center" vertical="center" wrapText="1"/>
      <protection locked="0"/>
    </xf>
    <xf numFmtId="3" fontId="32" fillId="2" borderId="1" xfId="3" applyNumberFormat="1" applyFont="1" applyFill="1" applyBorder="1" applyAlignment="1" applyProtection="1">
      <alignment horizontal="center" vertical="center" wrapText="1"/>
    </xf>
    <xf numFmtId="3" fontId="32" fillId="2" borderId="3" xfId="3" applyNumberFormat="1" applyFont="1" applyFill="1" applyBorder="1" applyAlignment="1" applyProtection="1">
      <alignment horizontal="center" vertical="center" wrapText="1"/>
    </xf>
    <xf numFmtId="3" fontId="32" fillId="0" borderId="1" xfId="3" applyNumberFormat="1" applyFont="1" applyFill="1" applyBorder="1" applyAlignment="1" applyProtection="1">
      <alignment horizontal="center" vertical="center" wrapText="1"/>
    </xf>
    <xf numFmtId="3" fontId="32" fillId="0" borderId="8" xfId="3" applyNumberFormat="1" applyFont="1" applyFill="1" applyBorder="1" applyAlignment="1" applyProtection="1">
      <alignment horizontal="center" vertical="center" wrapText="1"/>
    </xf>
    <xf numFmtId="0" fontId="32" fillId="2" borderId="1" xfId="3" applyFont="1" applyFill="1" applyBorder="1" applyAlignment="1" applyProtection="1">
      <alignment horizontal="center" vertical="center" wrapText="1"/>
    </xf>
    <xf numFmtId="0" fontId="32" fillId="2" borderId="3" xfId="3" applyFont="1" applyFill="1" applyBorder="1" applyAlignment="1" applyProtection="1">
      <alignment horizontal="center" vertical="center" wrapText="1"/>
    </xf>
    <xf numFmtId="0" fontId="32" fillId="0" borderId="8" xfId="3" applyFont="1" applyFill="1" applyBorder="1" applyAlignment="1" applyProtection="1">
      <alignment horizontal="center" vertical="center" wrapText="1"/>
      <protection locked="0"/>
    </xf>
    <xf numFmtId="3" fontId="32" fillId="2" borderId="1" xfId="88" applyNumberFormat="1" applyFont="1" applyFill="1" applyBorder="1" applyAlignment="1" applyProtection="1">
      <alignment horizontal="center" vertical="center" wrapText="1"/>
    </xf>
    <xf numFmtId="3" fontId="32" fillId="2" borderId="3" xfId="88" applyNumberFormat="1" applyFont="1" applyFill="1" applyBorder="1" applyAlignment="1" applyProtection="1">
      <alignment horizontal="center" vertical="center" wrapText="1"/>
    </xf>
    <xf numFmtId="0" fontId="32" fillId="2" borderId="1" xfId="14" applyFont="1" applyFill="1" applyBorder="1" applyAlignment="1">
      <alignment horizontal="center"/>
    </xf>
    <xf numFmtId="0" fontId="32" fillId="2" borderId="3" xfId="14" applyFont="1" applyFill="1" applyBorder="1" applyAlignment="1">
      <alignment horizontal="center"/>
    </xf>
    <xf numFmtId="0" fontId="2" fillId="0" borderId="35" xfId="1" applyFont="1" applyBorder="1" applyAlignment="1">
      <alignment horizontal="center"/>
    </xf>
    <xf numFmtId="4" fontId="32" fillId="0" borderId="29" xfId="3" applyNumberFormat="1" applyFont="1" applyFill="1" applyBorder="1" applyAlignment="1">
      <alignment horizontal="center" vertical="center" wrapText="1"/>
    </xf>
    <xf numFmtId="4" fontId="32" fillId="0" borderId="18" xfId="3" applyNumberFormat="1" applyFont="1" applyFill="1" applyBorder="1" applyAlignment="1">
      <alignment horizontal="center" vertical="center" wrapText="1"/>
    </xf>
    <xf numFmtId="4" fontId="32" fillId="0" borderId="30" xfId="3" applyNumberFormat="1" applyFont="1" applyFill="1" applyBorder="1" applyAlignment="1">
      <alignment horizontal="center" vertical="center" wrapText="1"/>
    </xf>
    <xf numFmtId="0" fontId="32" fillId="0" borderId="29" xfId="3" applyFont="1" applyFill="1" applyBorder="1" applyAlignment="1" applyProtection="1">
      <alignment horizontal="center" vertical="center" wrapText="1"/>
      <protection locked="0"/>
    </xf>
    <xf numFmtId="0" fontId="32" fillId="0" borderId="30" xfId="3" applyFont="1" applyFill="1" applyBorder="1" applyAlignment="1" applyProtection="1">
      <alignment horizontal="center" vertical="center" wrapText="1"/>
      <protection locked="0"/>
    </xf>
    <xf numFmtId="0" fontId="45" fillId="16" borderId="12" xfId="1" applyFont="1" applyFill="1" applyBorder="1" applyAlignment="1">
      <alignment horizontal="center" vertical="center" wrapText="1"/>
    </xf>
    <xf numFmtId="0" fontId="45" fillId="16" borderId="13" xfId="1" applyFont="1" applyFill="1" applyBorder="1" applyAlignment="1">
      <alignment horizontal="center" vertical="center" wrapText="1"/>
    </xf>
    <xf numFmtId="0" fontId="45" fillId="16" borderId="14" xfId="1" applyFont="1" applyFill="1" applyBorder="1" applyAlignment="1">
      <alignment horizontal="center" vertical="center" wrapText="1"/>
    </xf>
    <xf numFmtId="0" fontId="5" fillId="18" borderId="18" xfId="1" applyFont="1" applyFill="1" applyBorder="1" applyAlignment="1" applyProtection="1">
      <alignment horizontal="center" vertical="center" wrapText="1"/>
    </xf>
    <xf numFmtId="0" fontId="5" fillId="18" borderId="30" xfId="1" applyFont="1" applyFill="1" applyBorder="1" applyAlignment="1" applyProtection="1">
      <alignment horizontal="center" vertical="center" wrapText="1"/>
    </xf>
    <xf numFmtId="0" fontId="5" fillId="0" borderId="23" xfId="1" applyFont="1" applyBorder="1" applyAlignment="1">
      <alignment horizontal="center" vertical="center"/>
    </xf>
    <xf numFmtId="0" fontId="5" fillId="0" borderId="55" xfId="1" applyFont="1" applyBorder="1" applyAlignment="1">
      <alignment horizontal="center" vertical="center"/>
    </xf>
    <xf numFmtId="0" fontId="5" fillId="0" borderId="32" xfId="1" applyFont="1" applyBorder="1" applyAlignment="1">
      <alignment horizontal="center"/>
    </xf>
    <xf numFmtId="0" fontId="5" fillId="0" borderId="56" xfId="1" applyFont="1" applyBorder="1" applyAlignment="1">
      <alignment horizontal="center"/>
    </xf>
    <xf numFmtId="0" fontId="5" fillId="0" borderId="31" xfId="1" applyFont="1" applyBorder="1" applyAlignment="1">
      <alignment horizontal="center"/>
    </xf>
    <xf numFmtId="0" fontId="29" fillId="17" borderId="12" xfId="1" applyFont="1" applyFill="1" applyBorder="1" applyAlignment="1" applyProtection="1">
      <alignment horizontal="center" vertical="center" wrapText="1"/>
    </xf>
    <xf numFmtId="0" fontId="29" fillId="17" borderId="13" xfId="1" applyFont="1" applyFill="1" applyBorder="1" applyAlignment="1" applyProtection="1">
      <alignment horizontal="center" vertical="center" wrapText="1"/>
    </xf>
    <xf numFmtId="0" fontId="46" fillId="17" borderId="13" xfId="1" applyFont="1" applyFill="1" applyBorder="1" applyAlignment="1"/>
    <xf numFmtId="0" fontId="46" fillId="17" borderId="14" xfId="1" applyFont="1" applyFill="1" applyBorder="1" applyAlignment="1"/>
    <xf numFmtId="0" fontId="5" fillId="18" borderId="4" xfId="1" applyFont="1" applyFill="1" applyBorder="1" applyAlignment="1" applyProtection="1">
      <alignment horizontal="center" vertical="center" wrapText="1"/>
    </xf>
    <xf numFmtId="0" fontId="29" fillId="2" borderId="4" xfId="1" applyFont="1" applyFill="1" applyBorder="1" applyAlignment="1" applyProtection="1">
      <alignment horizontal="center" vertical="center" wrapText="1"/>
    </xf>
    <xf numFmtId="0" fontId="29" fillId="2" borderId="17" xfId="1" applyFont="1" applyFill="1" applyBorder="1" applyAlignment="1" applyProtection="1">
      <alignment horizontal="center" vertical="center" wrapText="1"/>
    </xf>
    <xf numFmtId="0" fontId="5" fillId="17" borderId="15" xfId="1" applyFont="1" applyFill="1" applyBorder="1" applyAlignment="1" applyProtection="1">
      <alignment horizontal="center" vertical="center" wrapText="1"/>
    </xf>
    <xf numFmtId="0" fontId="5" fillId="0" borderId="4" xfId="1" applyFont="1" applyFill="1" applyBorder="1" applyAlignment="1" applyProtection="1">
      <alignment horizontal="center" vertical="center" wrapText="1"/>
    </xf>
    <xf numFmtId="0" fontId="5" fillId="0" borderId="1" xfId="1" applyFont="1" applyFill="1" applyBorder="1" applyAlignment="1" applyProtection="1">
      <alignment horizontal="center" vertical="center" wrapText="1"/>
    </xf>
    <xf numFmtId="0" fontId="5" fillId="0" borderId="2" xfId="1" applyFont="1" applyFill="1" applyBorder="1" applyAlignment="1" applyProtection="1">
      <alignment horizontal="center" vertical="center" wrapText="1"/>
    </xf>
    <xf numFmtId="0" fontId="5" fillId="0" borderId="8" xfId="1" applyFont="1" applyFill="1" applyBorder="1" applyAlignment="1" applyProtection="1">
      <alignment horizontal="center" vertical="center" wrapText="1"/>
    </xf>
    <xf numFmtId="0" fontId="5" fillId="29" borderId="15" xfId="108" quotePrefix="1" applyFont="1" applyBorder="1" applyAlignment="1" applyProtection="1">
      <alignment horizontal="center" vertical="center" wrapText="1"/>
    </xf>
    <xf numFmtId="0" fontId="5" fillId="30" borderId="4" xfId="109" applyFont="1" applyBorder="1" applyAlignment="1" applyProtection="1">
      <alignment horizontal="center" vertical="center" wrapText="1"/>
    </xf>
    <xf numFmtId="0" fontId="5" fillId="30" borderId="4" xfId="109" applyFont="1" applyBorder="1" applyAlignment="1" applyProtection="1">
      <alignment horizontal="left" vertical="center" wrapText="1"/>
    </xf>
    <xf numFmtId="0" fontId="5" fillId="0" borderId="17" xfId="1" applyFont="1" applyFill="1" applyBorder="1" applyAlignment="1" applyProtection="1">
      <alignment horizontal="center" vertical="center" wrapText="1"/>
    </xf>
    <xf numFmtId="0" fontId="5" fillId="0" borderId="4" xfId="1" applyFont="1" applyBorder="1" applyAlignment="1">
      <alignment vertical="center" wrapText="1"/>
    </xf>
    <xf numFmtId="0" fontId="5" fillId="0" borderId="17" xfId="1" applyFont="1" applyBorder="1" applyAlignment="1">
      <alignment vertical="center" wrapText="1"/>
    </xf>
    <xf numFmtId="0" fontId="29" fillId="17" borderId="14" xfId="1" applyFont="1" applyFill="1" applyBorder="1" applyAlignment="1" applyProtection="1">
      <alignment horizontal="center" vertical="center" wrapText="1"/>
    </xf>
    <xf numFmtId="0" fontId="51" fillId="0" borderId="4" xfId="9" applyFont="1" applyFill="1" applyBorder="1" applyAlignment="1">
      <alignment horizontal="center" vertical="center" wrapText="1"/>
    </xf>
    <xf numFmtId="0" fontId="51" fillId="0" borderId="17" xfId="9" applyFont="1" applyFill="1" applyBorder="1" applyAlignment="1">
      <alignment horizontal="center" vertical="center" wrapText="1"/>
    </xf>
    <xf numFmtId="0" fontId="5" fillId="30" borderId="23" xfId="109" applyFont="1" applyBorder="1" applyAlignment="1" applyProtection="1">
      <alignment horizontal="center" vertical="center" wrapText="1"/>
    </xf>
    <xf numFmtId="0" fontId="51" fillId="0" borderId="23" xfId="9" applyFont="1" applyFill="1" applyBorder="1" applyAlignment="1">
      <alignment horizontal="center" wrapText="1"/>
    </xf>
    <xf numFmtId="0" fontId="51" fillId="0" borderId="55" xfId="9" applyFont="1" applyFill="1" applyBorder="1" applyAlignment="1">
      <alignment horizontal="center" wrapText="1"/>
    </xf>
    <xf numFmtId="0" fontId="31" fillId="2" borderId="4" xfId="1" applyFont="1" applyFill="1" applyBorder="1" applyAlignment="1" applyProtection="1">
      <alignment horizontal="left" vertical="center" wrapText="1"/>
      <protection locked="0"/>
    </xf>
    <xf numFmtId="0" fontId="31" fillId="2" borderId="17" xfId="1" applyFont="1" applyFill="1" applyBorder="1" applyAlignment="1" applyProtection="1">
      <alignment horizontal="left" vertical="center" wrapText="1"/>
      <protection locked="0"/>
    </xf>
    <xf numFmtId="0" fontId="31" fillId="2" borderId="9" xfId="1" applyFont="1" applyFill="1" applyBorder="1" applyAlignment="1" applyProtection="1">
      <alignment horizontal="left" vertical="top" wrapText="1"/>
      <protection locked="0"/>
    </xf>
    <xf numFmtId="0" fontId="31" fillId="2" borderId="21" xfId="1" applyFont="1" applyFill="1" applyBorder="1" applyAlignment="1" applyProtection="1">
      <alignment horizontal="left" vertical="top" wrapText="1"/>
      <protection locked="0"/>
    </xf>
    <xf numFmtId="0" fontId="31" fillId="2" borderId="45" xfId="1" applyFont="1" applyFill="1" applyBorder="1" applyAlignment="1" applyProtection="1">
      <alignment horizontal="left" vertical="top" wrapText="1"/>
      <protection locked="0"/>
    </xf>
    <xf numFmtId="0" fontId="31" fillId="2" borderId="40" xfId="1" applyFont="1" applyFill="1" applyBorder="1" applyAlignment="1" applyProtection="1">
      <alignment horizontal="left" vertical="top" wrapText="1"/>
      <protection locked="0"/>
    </xf>
    <xf numFmtId="0" fontId="31" fillId="2" borderId="50" xfId="1" applyFont="1" applyFill="1" applyBorder="1" applyAlignment="1" applyProtection="1">
      <alignment horizontal="left" vertical="top" wrapText="1"/>
      <protection locked="0"/>
    </xf>
    <xf numFmtId="0" fontId="31" fillId="2" borderId="58" xfId="1" applyFont="1" applyFill="1" applyBorder="1" applyAlignment="1" applyProtection="1">
      <alignment horizontal="left" vertical="top" wrapText="1"/>
      <protection locked="0"/>
    </xf>
    <xf numFmtId="0" fontId="32" fillId="0" borderId="9" xfId="1" applyFont="1" applyBorder="1" applyAlignment="1" applyProtection="1">
      <alignment vertical="top" wrapText="1"/>
      <protection locked="0"/>
    </xf>
    <xf numFmtId="0" fontId="32" fillId="0" borderId="21" xfId="1" applyFont="1" applyBorder="1" applyAlignment="1" applyProtection="1">
      <alignment vertical="top" wrapText="1"/>
      <protection locked="0"/>
    </xf>
    <xf numFmtId="0" fontId="32" fillId="0" borderId="45" xfId="1" applyFont="1" applyBorder="1" applyAlignment="1" applyProtection="1">
      <alignment vertical="top" wrapText="1"/>
      <protection locked="0"/>
    </xf>
    <xf numFmtId="0" fontId="32" fillId="0" borderId="40" xfId="1" applyFont="1" applyBorder="1" applyAlignment="1" applyProtection="1">
      <alignment vertical="top" wrapText="1"/>
      <protection locked="0"/>
    </xf>
    <xf numFmtId="0" fontId="32" fillId="0" borderId="50" xfId="1" applyFont="1" applyBorder="1" applyAlignment="1" applyProtection="1">
      <alignment vertical="top" wrapText="1"/>
      <protection locked="0"/>
    </xf>
    <xf numFmtId="0" fontId="32" fillId="0" borderId="58" xfId="1" applyFont="1" applyBorder="1" applyAlignment="1" applyProtection="1">
      <alignment vertical="top" wrapText="1"/>
      <protection locked="0"/>
    </xf>
    <xf numFmtId="0" fontId="31" fillId="0" borderId="4" xfId="1" applyFont="1" applyBorder="1" applyAlignment="1" applyProtection="1">
      <alignment horizontal="left" vertical="center" wrapText="1"/>
      <protection locked="0"/>
    </xf>
    <xf numFmtId="0" fontId="31" fillId="0" borderId="17" xfId="1" applyFont="1" applyBorder="1" applyAlignment="1" applyProtection="1">
      <alignment horizontal="left" vertical="center" wrapText="1"/>
      <protection locked="0"/>
    </xf>
    <xf numFmtId="0" fontId="5" fillId="30" borderId="23" xfId="109" applyFont="1" applyBorder="1" applyAlignment="1" applyProtection="1">
      <alignment horizontal="left" vertical="center" wrapText="1"/>
    </xf>
    <xf numFmtId="0" fontId="31" fillId="0" borderId="23" xfId="1" applyFont="1" applyBorder="1" applyAlignment="1" applyProtection="1">
      <alignment horizontal="left" vertical="center" wrapText="1"/>
      <protection locked="0"/>
    </xf>
    <xf numFmtId="0" fontId="31" fillId="0" borderId="55" xfId="1" applyFont="1" applyBorder="1" applyAlignment="1" applyProtection="1">
      <alignment horizontal="left" vertical="center" wrapText="1"/>
      <protection locked="0"/>
    </xf>
    <xf numFmtId="0" fontId="31" fillId="0" borderId="13" xfId="1" applyFont="1" applyBorder="1" applyAlignment="1" applyProtection="1">
      <alignment horizontal="justify" vertical="center" wrapText="1"/>
      <protection locked="0"/>
    </xf>
    <xf numFmtId="0" fontId="31" fillId="0" borderId="14" xfId="1" applyFont="1" applyBorder="1" applyAlignment="1" applyProtection="1">
      <alignment horizontal="justify" vertical="center" wrapText="1"/>
      <protection locked="0"/>
    </xf>
    <xf numFmtId="0" fontId="31" fillId="0" borderId="9" xfId="1" applyFont="1" applyBorder="1" applyAlignment="1" applyProtection="1">
      <alignment horizontal="left" vertical="center" wrapText="1"/>
      <protection locked="0"/>
    </xf>
    <xf numFmtId="0" fontId="31" fillId="0" borderId="21" xfId="1" applyFont="1" applyBorder="1" applyAlignment="1" applyProtection="1">
      <alignment horizontal="left" vertical="center" wrapText="1"/>
      <protection locked="0"/>
    </xf>
    <xf numFmtId="0" fontId="31" fillId="0" borderId="45" xfId="1" applyFont="1" applyBorder="1" applyAlignment="1" applyProtection="1">
      <alignment horizontal="left" vertical="center" wrapText="1"/>
      <protection locked="0"/>
    </xf>
    <xf numFmtId="0" fontId="31" fillId="0" borderId="40" xfId="1" applyFont="1" applyBorder="1" applyAlignment="1" applyProtection="1">
      <alignment horizontal="left" vertical="center" wrapText="1"/>
      <protection locked="0"/>
    </xf>
    <xf numFmtId="0" fontId="31" fillId="0" borderId="50" xfId="1" applyFont="1" applyBorder="1" applyAlignment="1" applyProtection="1">
      <alignment horizontal="left" vertical="center" wrapText="1"/>
      <protection locked="0"/>
    </xf>
    <xf numFmtId="0" fontId="31" fillId="0" borderId="58" xfId="1" applyFont="1" applyBorder="1" applyAlignment="1" applyProtection="1">
      <alignment horizontal="left" vertical="center" wrapText="1"/>
      <protection locked="0"/>
    </xf>
    <xf numFmtId="0" fontId="32" fillId="0" borderId="1" xfId="1" applyFont="1" applyFill="1" applyBorder="1" applyAlignment="1" applyProtection="1">
      <alignment horizontal="left" vertical="top" wrapText="1"/>
      <protection locked="0"/>
    </xf>
    <xf numFmtId="0" fontId="32" fillId="0" borderId="2" xfId="1" applyFont="1" applyFill="1" applyBorder="1" applyAlignment="1" applyProtection="1">
      <alignment horizontal="left" vertical="top" wrapText="1"/>
      <protection locked="0"/>
    </xf>
    <xf numFmtId="0" fontId="32" fillId="0" borderId="3" xfId="1" applyFont="1" applyFill="1" applyBorder="1" applyAlignment="1" applyProtection="1">
      <alignment horizontal="left" vertical="top" wrapText="1"/>
      <protection locked="0"/>
    </xf>
    <xf numFmtId="4" fontId="5" fillId="2" borderId="17" xfId="1" applyNumberFormat="1" applyFont="1" applyFill="1" applyBorder="1" applyAlignment="1" applyProtection="1">
      <alignment horizontal="center" vertical="center" wrapText="1"/>
      <protection locked="0"/>
    </xf>
    <xf numFmtId="0" fontId="48" fillId="0" borderId="1" xfId="1" applyFont="1" applyFill="1" applyBorder="1" applyAlignment="1" applyProtection="1">
      <alignment horizontal="left" vertical="top" wrapText="1"/>
      <protection locked="0"/>
    </xf>
    <xf numFmtId="0" fontId="48" fillId="0" borderId="2" xfId="1" applyFont="1" applyFill="1" applyBorder="1" applyAlignment="1" applyProtection="1">
      <alignment horizontal="left" vertical="top" wrapText="1"/>
      <protection locked="0"/>
    </xf>
    <xf numFmtId="0" fontId="48" fillId="0" borderId="3" xfId="1" applyFont="1" applyFill="1" applyBorder="1" applyAlignment="1" applyProtection="1">
      <alignment horizontal="left" vertical="top" wrapText="1"/>
      <protection locked="0"/>
    </xf>
    <xf numFmtId="0" fontId="5" fillId="0" borderId="1" xfId="1" applyFont="1" applyFill="1" applyBorder="1" applyAlignment="1" applyProtection="1">
      <alignment horizontal="left" vertical="top" wrapText="1"/>
      <protection locked="0"/>
    </xf>
    <xf numFmtId="0" fontId="5" fillId="0" borderId="2" xfId="1" applyFont="1" applyFill="1" applyBorder="1" applyAlignment="1" applyProtection="1">
      <alignment horizontal="left" vertical="top" wrapText="1"/>
      <protection locked="0"/>
    </xf>
    <xf numFmtId="0" fontId="5" fillId="0" borderId="3" xfId="1" applyFont="1" applyFill="1" applyBorder="1" applyAlignment="1" applyProtection="1">
      <alignment horizontal="left" vertical="top" wrapText="1"/>
      <protection locked="0"/>
    </xf>
    <xf numFmtId="0" fontId="31" fillId="0" borderId="1" xfId="3" applyFont="1" applyFill="1" applyBorder="1" applyAlignment="1" applyProtection="1">
      <alignment horizontal="center" vertical="center" wrapText="1"/>
      <protection locked="0"/>
    </xf>
    <xf numFmtId="0" fontId="31" fillId="0" borderId="3" xfId="3" applyFont="1" applyFill="1" applyBorder="1" applyAlignment="1" applyProtection="1">
      <alignment horizontal="center" vertical="center" wrapText="1"/>
      <protection locked="0"/>
    </xf>
    <xf numFmtId="3" fontId="31" fillId="0" borderId="1" xfId="3" applyNumberFormat="1" applyFont="1" applyFill="1" applyBorder="1" applyAlignment="1" applyProtection="1">
      <alignment horizontal="center" vertical="center" wrapText="1"/>
    </xf>
    <xf numFmtId="3" fontId="31" fillId="0" borderId="3" xfId="3" applyNumberFormat="1" applyFont="1" applyFill="1" applyBorder="1" applyAlignment="1" applyProtection="1">
      <alignment horizontal="center" vertical="center" wrapText="1"/>
    </xf>
    <xf numFmtId="3" fontId="31" fillId="0" borderId="8" xfId="3" applyNumberFormat="1" applyFont="1" applyFill="1" applyBorder="1" applyAlignment="1" applyProtection="1">
      <alignment horizontal="center" vertical="center" wrapText="1"/>
    </xf>
    <xf numFmtId="0" fontId="5" fillId="2" borderId="4" xfId="1" applyFont="1" applyFill="1" applyBorder="1" applyAlignment="1" applyProtection="1">
      <alignment horizontal="center" vertical="center" wrapText="1"/>
      <protection locked="0"/>
    </xf>
    <xf numFmtId="0" fontId="5" fillId="17" borderId="22" xfId="1" applyFont="1" applyFill="1" applyBorder="1" applyAlignment="1">
      <alignment horizontal="center" vertical="center" wrapText="1"/>
    </xf>
    <xf numFmtId="4" fontId="32" fillId="28" borderId="1" xfId="107" applyNumberFormat="1" applyFont="1" applyBorder="1" applyAlignment="1">
      <alignment horizontal="center" vertical="center" wrapText="1"/>
    </xf>
    <xf numFmtId="4" fontId="32" fillId="28" borderId="2" xfId="107" applyNumberFormat="1" applyFont="1" applyBorder="1" applyAlignment="1">
      <alignment horizontal="center" vertical="center" wrapText="1"/>
    </xf>
    <xf numFmtId="4" fontId="32" fillId="28" borderId="3" xfId="107" applyNumberFormat="1" applyFont="1" applyBorder="1" applyAlignment="1">
      <alignment horizontal="center" vertical="center" wrapText="1"/>
    </xf>
    <xf numFmtId="0" fontId="31" fillId="2" borderId="1" xfId="3" applyFont="1" applyFill="1" applyBorder="1" applyAlignment="1" applyProtection="1">
      <alignment horizontal="center" vertical="center" wrapText="1"/>
    </xf>
    <xf numFmtId="0" fontId="31" fillId="2" borderId="3" xfId="3" applyFont="1" applyFill="1" applyBorder="1" applyAlignment="1" applyProtection="1">
      <alignment horizontal="center" vertical="center" wrapText="1"/>
    </xf>
    <xf numFmtId="0" fontId="31" fillId="0" borderId="8" xfId="3" applyFont="1" applyFill="1" applyBorder="1" applyAlignment="1" applyProtection="1">
      <alignment horizontal="center" vertical="center" wrapText="1"/>
      <protection locked="0"/>
    </xf>
    <xf numFmtId="3" fontId="31" fillId="2" borderId="1" xfId="88" applyNumberFormat="1" applyFont="1" applyFill="1" applyBorder="1" applyAlignment="1" applyProtection="1">
      <alignment horizontal="center" vertical="center" wrapText="1"/>
    </xf>
    <xf numFmtId="3" fontId="31" fillId="2" borderId="3" xfId="88" applyNumberFormat="1" applyFont="1" applyFill="1" applyBorder="1" applyAlignment="1" applyProtection="1">
      <alignment horizontal="center" vertical="center" wrapText="1"/>
    </xf>
    <xf numFmtId="0" fontId="5" fillId="0" borderId="0" xfId="1" applyFont="1" applyBorder="1" applyAlignment="1">
      <alignment horizontal="left"/>
    </xf>
    <xf numFmtId="0" fontId="31" fillId="0" borderId="29" xfId="3" applyFont="1" applyFill="1" applyBorder="1" applyAlignment="1" applyProtection="1">
      <alignment horizontal="center" vertical="center" wrapText="1"/>
      <protection locked="0"/>
    </xf>
    <xf numFmtId="0" fontId="31" fillId="0" borderId="30" xfId="3" applyFont="1" applyFill="1" applyBorder="1" applyAlignment="1" applyProtection="1">
      <alignment horizontal="center" vertical="center" wrapText="1"/>
      <protection locked="0"/>
    </xf>
    <xf numFmtId="0" fontId="31" fillId="2" borderId="29" xfId="14" applyFont="1" applyFill="1" applyBorder="1" applyAlignment="1">
      <alignment horizontal="center" vertical="center"/>
    </xf>
    <xf numFmtId="0" fontId="31" fillId="2" borderId="30" xfId="14" applyFont="1" applyFill="1" applyBorder="1" applyAlignment="1">
      <alignment horizontal="center" vertical="center"/>
    </xf>
    <xf numFmtId="3" fontId="31" fillId="0" borderId="29" xfId="3" applyNumberFormat="1" applyFont="1" applyFill="1" applyBorder="1" applyAlignment="1" applyProtection="1">
      <alignment horizontal="center" vertical="center" wrapText="1"/>
    </xf>
    <xf numFmtId="3" fontId="31" fillId="0" borderId="19" xfId="3" applyNumberFormat="1" applyFont="1" applyFill="1" applyBorder="1" applyAlignment="1" applyProtection="1">
      <alignment horizontal="center" vertical="center" wrapText="1"/>
    </xf>
    <xf numFmtId="0" fontId="2" fillId="2" borderId="4" xfId="1" applyFont="1" applyFill="1" applyBorder="1" applyAlignment="1">
      <alignment horizontal="center" vertical="center" wrapText="1"/>
    </xf>
    <xf numFmtId="0" fontId="2" fillId="2" borderId="4" xfId="1" applyFont="1" applyFill="1" applyBorder="1" applyAlignment="1">
      <alignment vertical="center" wrapText="1"/>
    </xf>
    <xf numFmtId="0" fontId="2" fillId="2" borderId="17" xfId="1" applyFont="1" applyFill="1" applyBorder="1" applyAlignment="1">
      <alignment vertical="center" wrapText="1"/>
    </xf>
    <xf numFmtId="0" fontId="25" fillId="2" borderId="4" xfId="19" applyFont="1" applyFill="1" applyBorder="1" applyAlignment="1">
      <alignment horizontal="center" vertical="center" wrapText="1"/>
    </xf>
    <xf numFmtId="0" fontId="25" fillId="2" borderId="17" xfId="19"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30" fillId="2" borderId="23" xfId="1" applyFont="1" applyFill="1" applyBorder="1" applyAlignment="1" applyProtection="1">
      <alignment horizontal="center" vertical="center" wrapText="1"/>
      <protection locked="0"/>
    </xf>
    <xf numFmtId="0" fontId="30" fillId="2" borderId="55" xfId="1" applyFont="1" applyFill="1" applyBorder="1" applyAlignment="1" applyProtection="1">
      <alignment horizontal="center" vertical="center" wrapText="1"/>
      <protection locked="0"/>
    </xf>
    <xf numFmtId="0" fontId="5" fillId="2" borderId="4" xfId="19" applyFont="1" applyFill="1" applyBorder="1" applyAlignment="1">
      <alignment horizontal="center" vertical="center" wrapText="1"/>
    </xf>
    <xf numFmtId="0" fontId="5" fillId="2" borderId="17" xfId="19" applyFont="1" applyFill="1" applyBorder="1" applyAlignment="1">
      <alignment horizontal="center" vertical="center" wrapText="1"/>
    </xf>
    <xf numFmtId="0" fontId="30" fillId="2" borderId="1" xfId="1" applyFont="1" applyFill="1" applyBorder="1" applyAlignment="1" applyProtection="1">
      <alignment horizontal="justify" vertical="center" wrapText="1"/>
      <protection locked="0"/>
    </xf>
    <xf numFmtId="0" fontId="30" fillId="2" borderId="2" xfId="1" applyFont="1" applyFill="1" applyBorder="1" applyAlignment="1" applyProtection="1">
      <alignment horizontal="justify" vertical="center" wrapText="1"/>
      <protection locked="0"/>
    </xf>
    <xf numFmtId="0" fontId="30" fillId="2" borderId="8" xfId="1" applyFont="1" applyFill="1" applyBorder="1" applyAlignment="1" applyProtection="1">
      <alignment horizontal="justify" vertical="center" wrapText="1"/>
      <protection locked="0"/>
    </xf>
    <xf numFmtId="0" fontId="30" fillId="2" borderId="13" xfId="1" applyFont="1" applyFill="1" applyBorder="1" applyAlignment="1" applyProtection="1">
      <alignment horizontal="center" vertical="center" wrapText="1"/>
      <protection locked="0"/>
    </xf>
    <xf numFmtId="0" fontId="30" fillId="2" borderId="14" xfId="1" applyFont="1" applyFill="1" applyBorder="1" applyAlignment="1" applyProtection="1">
      <alignment horizontal="center" vertical="center" wrapText="1"/>
      <protection locked="0"/>
    </xf>
    <xf numFmtId="0" fontId="30" fillId="2" borderId="4" xfId="1" applyFont="1" applyFill="1" applyBorder="1" applyAlignment="1" applyProtection="1">
      <alignment horizontal="justify" vertical="center" wrapText="1"/>
      <protection locked="0"/>
    </xf>
    <xf numFmtId="0" fontId="30" fillId="2" borderId="17" xfId="1" applyFont="1" applyFill="1" applyBorder="1" applyAlignment="1" applyProtection="1">
      <alignment horizontal="justify" vertical="center" wrapText="1"/>
      <protection locked="0"/>
    </xf>
    <xf numFmtId="0" fontId="30" fillId="2" borderId="2" xfId="1" applyFont="1" applyFill="1" applyBorder="1" applyAlignment="1" applyProtection="1">
      <alignment horizontal="justify" vertical="center"/>
      <protection locked="0"/>
    </xf>
    <xf numFmtId="0" fontId="30" fillId="2" borderId="8" xfId="1" applyFont="1" applyFill="1" applyBorder="1" applyAlignment="1" applyProtection="1">
      <alignment horizontal="justify" vertical="center"/>
      <protection locked="0"/>
    </xf>
    <xf numFmtId="0" fontId="30" fillId="0" borderId="29" xfId="1" applyFont="1" applyBorder="1" applyAlignment="1" applyProtection="1">
      <alignment horizontal="justify" vertical="center" wrapText="1"/>
      <protection locked="0"/>
    </xf>
    <xf numFmtId="0" fontId="30" fillId="0" borderId="18" xfId="1" applyFont="1" applyBorder="1" applyAlignment="1" applyProtection="1">
      <alignment horizontal="justify" vertical="center" wrapText="1"/>
      <protection locked="0"/>
    </xf>
    <xf numFmtId="0" fontId="30" fillId="0" borderId="19" xfId="1" applyFont="1" applyBorder="1" applyAlignment="1" applyProtection="1">
      <alignment horizontal="justify" vertical="center" wrapText="1"/>
      <protection locked="0"/>
    </xf>
    <xf numFmtId="0" fontId="30" fillId="2" borderId="13" xfId="1" applyFont="1" applyFill="1" applyBorder="1" applyAlignment="1" applyProtection="1">
      <alignment horizontal="justify" vertical="center" wrapText="1"/>
      <protection locked="0"/>
    </xf>
    <xf numFmtId="0" fontId="30" fillId="2" borderId="14" xfId="1" applyFont="1" applyFill="1" applyBorder="1" applyAlignment="1" applyProtection="1">
      <alignment horizontal="justify" vertical="center" wrapText="1"/>
      <protection locked="0"/>
    </xf>
    <xf numFmtId="0" fontId="2" fillId="0" borderId="3" xfId="1" applyFont="1" applyBorder="1" applyAlignment="1">
      <alignment horizontal="center" vertical="center" wrapText="1"/>
    </xf>
    <xf numFmtId="0" fontId="5" fillId="0" borderId="1" xfId="1" applyFont="1" applyFill="1" applyBorder="1" applyAlignment="1" applyProtection="1">
      <alignment horizontal="left" vertical="center" wrapText="1"/>
      <protection locked="0"/>
    </xf>
    <xf numFmtId="0" fontId="5" fillId="0" borderId="2" xfId="1" applyFont="1" applyFill="1" applyBorder="1" applyAlignment="1" applyProtection="1">
      <alignment horizontal="left" vertical="center" wrapText="1"/>
      <protection locked="0"/>
    </xf>
    <xf numFmtId="0" fontId="5" fillId="0" borderId="3" xfId="1" applyFont="1" applyFill="1" applyBorder="1" applyAlignment="1" applyProtection="1">
      <alignment horizontal="left" vertical="center" wrapText="1"/>
      <protection locked="0"/>
    </xf>
    <xf numFmtId="0" fontId="2" fillId="0" borderId="29" xfId="1" applyFont="1" applyBorder="1" applyAlignment="1">
      <alignment horizontal="center" vertical="center" wrapText="1"/>
    </xf>
    <xf numFmtId="0" fontId="2" fillId="0" borderId="30" xfId="1" applyFont="1" applyBorder="1" applyAlignment="1">
      <alignment horizontal="center" vertical="center" wrapText="1"/>
    </xf>
    <xf numFmtId="0" fontId="5" fillId="0" borderId="1" xfId="1" applyFont="1" applyFill="1" applyBorder="1" applyAlignment="1" applyProtection="1">
      <alignment vertical="center" wrapText="1"/>
      <protection locked="0"/>
    </xf>
    <xf numFmtId="0" fontId="5" fillId="0" borderId="2" xfId="1" applyFont="1" applyFill="1" applyBorder="1" applyAlignment="1" applyProtection="1">
      <alignment vertical="center" wrapText="1"/>
      <protection locked="0"/>
    </xf>
    <xf numFmtId="0" fontId="5" fillId="0" borderId="3" xfId="1" applyFont="1" applyFill="1" applyBorder="1" applyAlignment="1" applyProtection="1">
      <alignment vertical="center" wrapText="1"/>
      <protection locked="0"/>
    </xf>
    <xf numFmtId="4" fontId="5" fillId="2" borderId="23" xfId="1" applyNumberFormat="1" applyFont="1" applyFill="1" applyBorder="1" applyAlignment="1" applyProtection="1">
      <alignment horizontal="center" vertical="center" wrapText="1"/>
      <protection locked="0"/>
    </xf>
    <xf numFmtId="4" fontId="5" fillId="2" borderId="55" xfId="1" applyNumberFormat="1" applyFont="1" applyFill="1" applyBorder="1" applyAlignment="1" applyProtection="1">
      <alignment horizontal="center" vertical="center" wrapText="1"/>
      <protection locked="0"/>
    </xf>
    <xf numFmtId="0" fontId="2" fillId="0" borderId="1" xfId="1" applyFont="1" applyBorder="1" applyAlignment="1">
      <alignment horizontal="center" vertical="center"/>
    </xf>
    <xf numFmtId="0" fontId="2" fillId="0" borderId="3" xfId="1" applyFont="1" applyBorder="1" applyAlignment="1">
      <alignment horizontal="center" vertical="center"/>
    </xf>
    <xf numFmtId="0" fontId="13" fillId="2" borderId="9" xfId="1" applyFont="1" applyFill="1" applyBorder="1" applyAlignment="1" applyProtection="1">
      <alignment horizontal="left" vertical="top" wrapText="1"/>
      <protection locked="0"/>
    </xf>
    <xf numFmtId="0" fontId="13" fillId="2" borderId="21" xfId="1" applyFont="1" applyFill="1" applyBorder="1" applyAlignment="1" applyProtection="1">
      <alignment horizontal="left" vertical="top" wrapText="1"/>
      <protection locked="0"/>
    </xf>
    <xf numFmtId="0" fontId="13" fillId="2" borderId="45" xfId="1" applyFont="1" applyFill="1" applyBorder="1" applyAlignment="1" applyProtection="1">
      <alignment horizontal="left" vertical="top" wrapText="1"/>
      <protection locked="0"/>
    </xf>
    <xf numFmtId="0" fontId="26" fillId="0" borderId="29" xfId="9" applyFont="1" applyFill="1" applyBorder="1" applyAlignment="1">
      <alignment horizontal="center" vertical="center" wrapText="1"/>
    </xf>
    <xf numFmtId="0" fontId="26" fillId="0" borderId="18" xfId="9" applyFont="1" applyFill="1" applyBorder="1" applyAlignment="1">
      <alignment horizontal="center" vertical="center" wrapText="1"/>
    </xf>
    <xf numFmtId="0" fontId="26" fillId="0" borderId="19" xfId="9" applyFont="1" applyFill="1" applyBorder="1" applyAlignment="1">
      <alignment horizontal="center" vertical="center" wrapText="1"/>
    </xf>
    <xf numFmtId="0" fontId="5" fillId="0" borderId="34" xfId="1" applyFont="1" applyFill="1" applyBorder="1" applyAlignment="1">
      <alignment horizontal="center" vertical="center" wrapText="1"/>
    </xf>
    <xf numFmtId="0" fontId="5" fillId="18" borderId="4" xfId="1" applyFont="1" applyFill="1" applyBorder="1" applyAlignment="1">
      <alignment horizontal="center" vertical="center" wrapText="1"/>
    </xf>
    <xf numFmtId="0" fontId="5" fillId="0" borderId="4" xfId="1" applyFont="1" applyFill="1" applyBorder="1" applyAlignment="1">
      <alignment horizontal="center" vertical="center" wrapText="1"/>
    </xf>
    <xf numFmtId="3" fontId="5" fillId="2" borderId="1" xfId="1" applyNumberFormat="1" applyFont="1" applyFill="1" applyBorder="1" applyAlignment="1" applyProtection="1">
      <alignment horizontal="center" vertical="center" wrapText="1"/>
      <protection locked="0"/>
    </xf>
    <xf numFmtId="3" fontId="5" fillId="2" borderId="8" xfId="1" applyNumberFormat="1" applyFont="1" applyFill="1" applyBorder="1" applyAlignment="1" applyProtection="1">
      <alignment horizontal="center" vertical="center" wrapText="1"/>
      <protection locked="0"/>
    </xf>
    <xf numFmtId="0" fontId="2" fillId="0" borderId="4" xfId="1" applyFont="1" applyBorder="1" applyAlignment="1">
      <alignment horizontal="center" vertical="center"/>
    </xf>
    <xf numFmtId="3" fontId="5" fillId="2" borderId="4" xfId="1" applyNumberFormat="1" applyFont="1" applyFill="1" applyBorder="1" applyAlignment="1" applyProtection="1">
      <alignment horizontal="center" vertical="center" wrapText="1"/>
      <protection locked="0"/>
    </xf>
    <xf numFmtId="3" fontId="5" fillId="2" borderId="17" xfId="1" applyNumberFormat="1" applyFont="1" applyFill="1" applyBorder="1" applyAlignment="1" applyProtection="1">
      <alignment horizontal="center" vertical="center" wrapText="1"/>
      <protection locked="0"/>
    </xf>
    <xf numFmtId="3" fontId="5" fillId="2" borderId="23" xfId="1" applyNumberFormat="1" applyFont="1" applyFill="1" applyBorder="1" applyAlignment="1" applyProtection="1">
      <alignment horizontal="center" vertical="center" wrapText="1"/>
      <protection locked="0"/>
    </xf>
    <xf numFmtId="3" fontId="5" fillId="2" borderId="55" xfId="1" applyNumberFormat="1" applyFont="1" applyFill="1" applyBorder="1" applyAlignment="1" applyProtection="1">
      <alignment horizontal="center" vertical="center" wrapText="1"/>
      <protection locked="0"/>
    </xf>
    <xf numFmtId="0" fontId="2" fillId="0" borderId="10" xfId="1" applyFont="1" applyBorder="1" applyAlignment="1">
      <alignment horizontal="center" wrapText="1"/>
    </xf>
    <xf numFmtId="0" fontId="2" fillId="0" borderId="35" xfId="1" applyFont="1" applyBorder="1" applyAlignment="1">
      <alignment horizontal="center" wrapText="1"/>
    </xf>
    <xf numFmtId="0" fontId="23" fillId="21" borderId="12" xfId="1" applyFont="1" applyFill="1" applyBorder="1" applyAlignment="1">
      <alignment horizontal="center" vertical="center" wrapText="1"/>
    </xf>
    <xf numFmtId="0" fontId="23" fillId="21" borderId="13" xfId="1" applyFont="1" applyFill="1" applyBorder="1" applyAlignment="1">
      <alignment horizontal="center" vertical="center" wrapText="1"/>
    </xf>
    <xf numFmtId="0" fontId="23" fillId="21" borderId="14" xfId="1" applyFont="1" applyFill="1" applyBorder="1" applyAlignment="1">
      <alignment horizontal="center" vertical="center" wrapText="1"/>
    </xf>
    <xf numFmtId="0" fontId="22" fillId="23" borderId="18" xfId="1" applyFont="1" applyFill="1" applyBorder="1" applyAlignment="1" applyProtection="1">
      <alignment horizontal="center" vertical="center" wrapText="1"/>
    </xf>
    <xf numFmtId="0" fontId="22" fillId="23" borderId="30" xfId="1" applyFont="1" applyFill="1" applyBorder="1" applyAlignment="1" applyProtection="1">
      <alignment horizontal="center" vertical="center" wrapText="1"/>
    </xf>
    <xf numFmtId="0" fontId="22" fillId="0" borderId="23" xfId="1" applyFont="1" applyBorder="1" applyAlignment="1">
      <alignment horizontal="center" vertical="center"/>
    </xf>
    <xf numFmtId="0" fontId="22" fillId="0" borderId="55" xfId="1" applyFont="1" applyBorder="1" applyAlignment="1">
      <alignment horizontal="center" vertical="center"/>
    </xf>
    <xf numFmtId="0" fontId="22" fillId="0" borderId="32" xfId="1" applyFont="1" applyBorder="1" applyAlignment="1">
      <alignment horizontal="center"/>
    </xf>
    <xf numFmtId="0" fontId="22" fillId="0" borderId="56" xfId="1" applyFont="1" applyBorder="1" applyAlignment="1">
      <alignment horizontal="center"/>
    </xf>
    <xf numFmtId="0" fontId="22" fillId="0" borderId="31" xfId="1" applyFont="1" applyBorder="1" applyAlignment="1">
      <alignment horizontal="center"/>
    </xf>
    <xf numFmtId="0" fontId="24" fillId="22" borderId="12" xfId="1" applyFont="1" applyFill="1" applyBorder="1" applyAlignment="1" applyProtection="1">
      <alignment horizontal="center" vertical="center" wrapText="1"/>
    </xf>
    <xf numFmtId="0" fontId="24" fillId="22" borderId="13" xfId="1" applyFont="1" applyFill="1" applyBorder="1" applyAlignment="1" applyProtection="1">
      <alignment horizontal="center" vertical="center" wrapText="1"/>
    </xf>
    <xf numFmtId="0" fontId="1" fillId="22" borderId="13" xfId="1" applyFill="1" applyBorder="1" applyAlignment="1"/>
    <xf numFmtId="0" fontId="1" fillId="22" borderId="14" xfId="1" applyFill="1" applyBorder="1" applyAlignment="1"/>
    <xf numFmtId="0" fontId="22" fillId="23" borderId="4" xfId="1" applyFont="1" applyFill="1" applyBorder="1" applyAlignment="1" applyProtection="1">
      <alignment horizontal="center" vertical="center" wrapText="1"/>
    </xf>
    <xf numFmtId="0" fontId="24" fillId="19" borderId="4" xfId="1" applyFont="1" applyFill="1" applyBorder="1" applyAlignment="1" applyProtection="1">
      <alignment horizontal="center" vertical="center" wrapText="1"/>
    </xf>
    <xf numFmtId="0" fontId="24" fillId="19" borderId="17" xfId="1" applyFont="1" applyFill="1" applyBorder="1" applyAlignment="1" applyProtection="1">
      <alignment horizontal="center" vertical="center" wrapText="1"/>
    </xf>
    <xf numFmtId="0" fontId="22" fillId="22" borderId="15" xfId="1" applyFont="1" applyFill="1" applyBorder="1" applyAlignment="1" applyProtection="1">
      <alignment horizontal="center" vertical="center" wrapText="1"/>
    </xf>
    <xf numFmtId="0" fontId="24" fillId="0" borderId="4" xfId="1" applyFont="1" applyFill="1" applyBorder="1" applyAlignment="1" applyProtection="1">
      <alignment horizontal="center" vertical="center" wrapText="1"/>
    </xf>
    <xf numFmtId="0" fontId="24" fillId="0" borderId="17" xfId="1" applyFont="1" applyFill="1" applyBorder="1" applyAlignment="1" applyProtection="1">
      <alignment horizontal="center" vertical="center" wrapText="1"/>
    </xf>
    <xf numFmtId="0" fontId="22" fillId="0" borderId="4" xfId="1" applyFont="1" applyFill="1" applyBorder="1" applyAlignment="1" applyProtection="1">
      <alignment horizontal="center" vertical="center" wrapText="1"/>
    </xf>
    <xf numFmtId="0" fontId="22" fillId="0" borderId="1" xfId="1" applyFont="1" applyFill="1" applyBorder="1" applyAlignment="1" applyProtection="1">
      <alignment horizontal="center" vertical="center" wrapText="1"/>
    </xf>
    <xf numFmtId="0" fontId="22" fillId="0" borderId="2" xfId="1" applyFont="1" applyFill="1" applyBorder="1" applyAlignment="1" applyProtection="1">
      <alignment horizontal="center" vertical="center" wrapText="1"/>
    </xf>
    <xf numFmtId="0" fontId="22" fillId="0" borderId="8" xfId="1" applyFont="1" applyFill="1" applyBorder="1" applyAlignment="1" applyProtection="1">
      <alignment horizontal="center" vertical="center" wrapText="1"/>
    </xf>
    <xf numFmtId="0" fontId="25" fillId="0" borderId="4" xfId="1" applyFont="1" applyBorder="1" applyAlignment="1">
      <alignment horizontal="center" vertical="center" wrapText="1"/>
    </xf>
    <xf numFmtId="0" fontId="25" fillId="0" borderId="17" xfId="1" applyFont="1" applyBorder="1" applyAlignment="1">
      <alignment horizontal="center" vertical="center" wrapText="1"/>
    </xf>
    <xf numFmtId="0" fontId="53" fillId="29" borderId="15" xfId="108" quotePrefix="1" applyFont="1" applyBorder="1" applyAlignment="1" applyProtection="1">
      <alignment horizontal="center" vertical="center" wrapText="1"/>
    </xf>
    <xf numFmtId="0" fontId="22" fillId="13" borderId="4" xfId="92" applyFont="1" applyBorder="1" applyAlignment="1" applyProtection="1">
      <alignment horizontal="center" vertical="center" wrapText="1"/>
    </xf>
    <xf numFmtId="0" fontId="22" fillId="13" borderId="4" xfId="92" applyFont="1" applyBorder="1" applyAlignment="1" applyProtection="1">
      <alignment horizontal="left" vertical="center" wrapText="1"/>
    </xf>
    <xf numFmtId="0" fontId="22" fillId="0" borderId="17" xfId="1" applyFont="1" applyFill="1" applyBorder="1" applyAlignment="1" applyProtection="1">
      <alignment horizontal="center" vertical="center" wrapText="1"/>
    </xf>
    <xf numFmtId="0" fontId="22" fillId="0" borderId="4" xfId="1" applyFont="1" applyBorder="1" applyAlignment="1">
      <alignment horizontal="center" vertical="center" wrapText="1"/>
    </xf>
    <xf numFmtId="0" fontId="22" fillId="0" borderId="4" xfId="1" applyFont="1" applyBorder="1" applyAlignment="1">
      <alignment vertical="center" wrapText="1"/>
    </xf>
    <xf numFmtId="0" fontId="22" fillId="0" borderId="17" xfId="1" applyFont="1" applyBorder="1" applyAlignment="1">
      <alignment vertical="center" wrapText="1"/>
    </xf>
    <xf numFmtId="0" fontId="24" fillId="22" borderId="14" xfId="1" applyFont="1" applyFill="1" applyBorder="1" applyAlignment="1" applyProtection="1">
      <alignment horizontal="center" vertical="center" wrapText="1"/>
    </xf>
    <xf numFmtId="0" fontId="25" fillId="23" borderId="4" xfId="1" applyFont="1" applyFill="1" applyBorder="1" applyAlignment="1">
      <alignment horizontal="left" vertical="center" wrapText="1"/>
    </xf>
    <xf numFmtId="0" fontId="25" fillId="23" borderId="23" xfId="1" applyFont="1" applyFill="1" applyBorder="1" applyAlignment="1">
      <alignment horizontal="left" vertical="center" wrapText="1"/>
    </xf>
    <xf numFmtId="0" fontId="22" fillId="13" borderId="23" xfId="92" applyFont="1" applyBorder="1" applyAlignment="1" applyProtection="1">
      <alignment horizontal="center" vertical="center" wrapText="1"/>
    </xf>
    <xf numFmtId="0" fontId="25" fillId="0" borderId="29" xfId="9" applyFont="1" applyFill="1" applyBorder="1" applyAlignment="1">
      <alignment horizontal="center" vertical="center" wrapText="1"/>
    </xf>
    <xf numFmtId="0" fontId="54" fillId="0" borderId="18" xfId="9" applyFont="1" applyFill="1" applyBorder="1" applyAlignment="1">
      <alignment horizontal="center" vertical="center" wrapText="1"/>
    </xf>
    <xf numFmtId="0" fontId="54" fillId="0" borderId="19" xfId="9" applyFont="1" applyFill="1" applyBorder="1" applyAlignment="1">
      <alignment horizontal="center" vertical="center" wrapText="1"/>
    </xf>
    <xf numFmtId="0" fontId="27" fillId="19" borderId="4" xfId="1" applyFont="1" applyFill="1" applyBorder="1" applyAlignment="1" applyProtection="1">
      <alignment horizontal="center" vertical="center" wrapText="1"/>
      <protection locked="0"/>
    </xf>
    <xf numFmtId="0" fontId="27" fillId="19" borderId="17" xfId="1" applyFont="1" applyFill="1" applyBorder="1" applyAlignment="1" applyProtection="1">
      <alignment horizontal="center" vertical="center" wrapText="1"/>
      <protection locked="0"/>
    </xf>
    <xf numFmtId="0" fontId="25" fillId="22" borderId="36" xfId="1" applyFont="1" applyFill="1" applyBorder="1" applyAlignment="1">
      <alignment horizontal="center" vertical="center" wrapText="1"/>
    </xf>
    <xf numFmtId="0" fontId="25" fillId="22" borderId="57" xfId="1" applyFont="1" applyFill="1" applyBorder="1" applyAlignment="1">
      <alignment horizontal="center" vertical="center" wrapText="1"/>
    </xf>
    <xf numFmtId="0" fontId="25" fillId="23" borderId="9" xfId="1" applyFont="1" applyFill="1" applyBorder="1" applyAlignment="1">
      <alignment horizontal="center" vertical="center" wrapText="1"/>
    </xf>
    <xf numFmtId="0" fontId="25" fillId="23" borderId="16" xfId="1" applyFont="1" applyFill="1" applyBorder="1" applyAlignment="1">
      <alignment horizontal="center" vertical="center" wrapText="1"/>
    </xf>
    <xf numFmtId="0" fontId="27" fillId="19" borderId="9" xfId="1" applyFont="1" applyFill="1" applyBorder="1" applyAlignment="1" applyProtection="1">
      <alignment horizontal="left" vertical="center" wrapText="1"/>
      <protection locked="0"/>
    </xf>
    <xf numFmtId="0" fontId="27" fillId="19" borderId="21" xfId="1" applyFont="1" applyFill="1" applyBorder="1" applyAlignment="1" applyProtection="1">
      <alignment horizontal="left" vertical="center" wrapText="1"/>
      <protection locked="0"/>
    </xf>
    <xf numFmtId="0" fontId="27" fillId="19" borderId="45" xfId="1" applyFont="1" applyFill="1" applyBorder="1" applyAlignment="1" applyProtection="1">
      <alignment horizontal="left" vertical="center" wrapText="1"/>
      <protection locked="0"/>
    </xf>
    <xf numFmtId="0" fontId="1" fillId="0" borderId="40" xfId="64" applyBorder="1" applyAlignment="1">
      <alignment horizontal="left" vertical="center" wrapText="1"/>
    </xf>
    <xf numFmtId="0" fontId="1" fillId="0" borderId="50" xfId="64" applyBorder="1" applyAlignment="1">
      <alignment horizontal="left" vertical="center" wrapText="1"/>
    </xf>
    <xf numFmtId="0" fontId="1" fillId="0" borderId="58" xfId="64" applyBorder="1" applyAlignment="1">
      <alignment horizontal="left" vertical="center" wrapText="1"/>
    </xf>
    <xf numFmtId="0" fontId="25" fillId="23" borderId="40" xfId="1" applyFont="1" applyFill="1" applyBorder="1" applyAlignment="1">
      <alignment horizontal="center" vertical="center" wrapText="1"/>
    </xf>
    <xf numFmtId="0" fontId="25" fillId="23" borderId="43" xfId="1" applyFont="1" applyFill="1" applyBorder="1" applyAlignment="1">
      <alignment horizontal="center" vertical="center" wrapText="1"/>
    </xf>
    <xf numFmtId="0" fontId="25" fillId="0" borderId="10" xfId="1" applyFont="1" applyFill="1" applyBorder="1" applyAlignment="1">
      <alignment horizontal="center" vertical="center" wrapText="1"/>
    </xf>
    <xf numFmtId="0" fontId="25" fillId="23" borderId="13" xfId="1" applyFont="1" applyFill="1" applyBorder="1" applyAlignment="1">
      <alignment horizontal="left" vertical="center" wrapText="1"/>
    </xf>
    <xf numFmtId="0" fontId="27" fillId="0" borderId="13" xfId="1" applyFont="1" applyBorder="1" applyAlignment="1" applyProtection="1">
      <alignment horizontal="center" vertical="center" wrapText="1"/>
      <protection locked="0"/>
    </xf>
    <xf numFmtId="0" fontId="27" fillId="0" borderId="14" xfId="1" applyFont="1" applyBorder="1" applyAlignment="1" applyProtection="1">
      <alignment horizontal="center" vertical="center" wrapText="1"/>
      <protection locked="0"/>
    </xf>
    <xf numFmtId="0" fontId="25" fillId="23" borderId="4" xfId="1" applyFont="1" applyFill="1" applyBorder="1" applyAlignment="1">
      <alignment vertical="center" wrapText="1"/>
    </xf>
    <xf numFmtId="0" fontId="27" fillId="19" borderId="4" xfId="1" applyFont="1" applyFill="1" applyBorder="1" applyAlignment="1" applyProtection="1">
      <alignment horizontal="justify" vertical="center" wrapText="1"/>
      <protection locked="0"/>
    </xf>
    <xf numFmtId="0" fontId="27" fillId="19" borderId="17" xfId="1" applyFont="1" applyFill="1" applyBorder="1" applyAlignment="1" applyProtection="1">
      <alignment horizontal="justify" vertical="center" wrapText="1"/>
      <protection locked="0"/>
    </xf>
    <xf numFmtId="0" fontId="25" fillId="23" borderId="1" xfId="1" applyFont="1" applyFill="1" applyBorder="1" applyAlignment="1">
      <alignment horizontal="left" vertical="center" wrapText="1"/>
    </xf>
    <xf numFmtId="0" fontId="25" fillId="23" borderId="3" xfId="1" applyFont="1" applyFill="1" applyBorder="1" applyAlignment="1">
      <alignment horizontal="left" vertical="center" wrapText="1"/>
    </xf>
    <xf numFmtId="0" fontId="27" fillId="19" borderId="4" xfId="1" applyFont="1" applyFill="1" applyBorder="1" applyAlignment="1" applyProtection="1">
      <alignment horizontal="left" vertical="center" wrapText="1"/>
      <protection locked="0"/>
    </xf>
    <xf numFmtId="0" fontId="27" fillId="19" borderId="17" xfId="1" applyFont="1" applyFill="1" applyBorder="1" applyAlignment="1" applyProtection="1">
      <alignment horizontal="left" vertical="center" wrapText="1"/>
      <protection locked="0"/>
    </xf>
    <xf numFmtId="0" fontId="25" fillId="23" borderId="23" xfId="1" applyFont="1" applyFill="1" applyBorder="1" applyAlignment="1">
      <alignment vertical="center" wrapText="1"/>
    </xf>
    <xf numFmtId="0" fontId="27" fillId="19" borderId="29" xfId="1" applyFont="1" applyFill="1" applyBorder="1" applyAlignment="1" applyProtection="1">
      <alignment horizontal="left" vertical="center" wrapText="1"/>
      <protection locked="0"/>
    </xf>
    <xf numFmtId="0" fontId="27" fillId="19" borderId="18" xfId="1" applyFont="1" applyFill="1" applyBorder="1" applyAlignment="1" applyProtection="1">
      <alignment horizontal="left" vertical="center" wrapText="1"/>
      <protection locked="0"/>
    </xf>
    <xf numFmtId="0" fontId="27" fillId="19" borderId="19" xfId="1" applyFont="1" applyFill="1" applyBorder="1" applyAlignment="1" applyProtection="1">
      <alignment horizontal="left" vertical="center" wrapText="1"/>
      <protection locked="0"/>
    </xf>
    <xf numFmtId="0" fontId="25" fillId="23" borderId="13" xfId="1" applyFont="1" applyFill="1" applyBorder="1" applyAlignment="1">
      <alignment vertical="center" wrapText="1"/>
    </xf>
    <xf numFmtId="0" fontId="27" fillId="0" borderId="13" xfId="1" applyFont="1" applyBorder="1" applyAlignment="1" applyProtection="1">
      <alignment horizontal="justify" vertical="center" wrapText="1"/>
      <protection locked="0"/>
    </xf>
    <xf numFmtId="0" fontId="27" fillId="0" borderId="14" xfId="1" applyFont="1" applyBorder="1" applyAlignment="1" applyProtection="1">
      <alignment horizontal="justify" vertical="center" wrapText="1"/>
      <protection locked="0"/>
    </xf>
    <xf numFmtId="0" fontId="25" fillId="23" borderId="29" xfId="1" applyFont="1" applyFill="1" applyBorder="1" applyAlignment="1">
      <alignment horizontal="center" vertical="center" wrapText="1"/>
    </xf>
    <xf numFmtId="0" fontId="25" fillId="23" borderId="30" xfId="1" applyFont="1" applyFill="1" applyBorder="1" applyAlignment="1">
      <alignment horizontal="center" vertical="center" wrapText="1"/>
    </xf>
    <xf numFmtId="0" fontId="27" fillId="0" borderId="23" xfId="1" applyFont="1" applyBorder="1" applyAlignment="1" applyProtection="1">
      <alignment horizontal="justify" vertical="center" wrapText="1"/>
      <protection locked="0"/>
    </xf>
    <xf numFmtId="0" fontId="27" fillId="0" borderId="55" xfId="1" applyFont="1" applyBorder="1" applyAlignment="1" applyProtection="1">
      <alignment horizontal="justify" vertical="center" wrapText="1"/>
      <protection locked="0"/>
    </xf>
    <xf numFmtId="0" fontId="25" fillId="23" borderId="12" xfId="1" applyFont="1" applyFill="1" applyBorder="1" applyAlignment="1">
      <alignment horizontal="center" vertical="center" wrapText="1"/>
    </xf>
    <xf numFmtId="0" fontId="25" fillId="23" borderId="13" xfId="1" applyFont="1" applyFill="1" applyBorder="1" applyAlignment="1">
      <alignment horizontal="center" vertical="center" wrapText="1"/>
    </xf>
    <xf numFmtId="0" fontId="22" fillId="13" borderId="23" xfId="92" applyFont="1" applyBorder="1" applyAlignment="1" applyProtection="1">
      <alignment horizontal="left" vertical="center" wrapText="1"/>
    </xf>
    <xf numFmtId="0" fontId="25" fillId="23" borderId="6" xfId="1" applyFont="1" applyFill="1" applyBorder="1" applyAlignment="1">
      <alignment vertical="center" wrapText="1"/>
    </xf>
    <xf numFmtId="0" fontId="25" fillId="23" borderId="6" xfId="1" applyFont="1" applyFill="1" applyBorder="1" applyAlignment="1">
      <alignment horizontal="center" vertical="center" wrapText="1"/>
    </xf>
    <xf numFmtId="0" fontId="25" fillId="19" borderId="6" xfId="1" quotePrefix="1" applyFont="1" applyFill="1" applyBorder="1" applyAlignment="1" applyProtection="1">
      <alignment horizontal="center" vertical="center" wrapText="1"/>
      <protection locked="0"/>
    </xf>
    <xf numFmtId="0" fontId="25" fillId="19" borderId="6" xfId="1" applyFont="1" applyFill="1" applyBorder="1" applyAlignment="1" applyProtection="1">
      <alignment horizontal="center" vertical="center" wrapText="1"/>
      <protection locked="0"/>
    </xf>
    <xf numFmtId="0" fontId="25" fillId="23" borderId="24" xfId="1" applyFont="1" applyFill="1" applyBorder="1" applyAlignment="1">
      <alignment horizontal="center" vertical="center" wrapText="1"/>
    </xf>
    <xf numFmtId="0" fontId="25" fillId="23" borderId="25" xfId="1" applyFont="1" applyFill="1" applyBorder="1" applyAlignment="1">
      <alignment horizontal="center" vertical="center" wrapText="1"/>
    </xf>
    <xf numFmtId="0" fontId="25" fillId="0" borderId="24" xfId="1" applyFont="1" applyFill="1" applyBorder="1" applyAlignment="1">
      <alignment horizontal="center" vertical="center" wrapText="1"/>
    </xf>
    <xf numFmtId="0" fontId="25" fillId="0" borderId="26" xfId="1" applyFont="1" applyFill="1" applyBorder="1" applyAlignment="1">
      <alignment horizontal="center" vertical="center" wrapText="1"/>
    </xf>
    <xf numFmtId="0" fontId="25" fillId="0" borderId="27" xfId="1" applyFont="1" applyFill="1" applyBorder="1" applyAlignment="1">
      <alignment horizontal="center" vertical="center" wrapText="1"/>
    </xf>
    <xf numFmtId="0" fontId="22" fillId="13" borderId="4" xfId="92" applyFont="1" applyBorder="1" applyAlignment="1">
      <alignment vertical="center" wrapText="1"/>
    </xf>
    <xf numFmtId="0" fontId="25" fillId="0" borderId="21" xfId="1" applyFont="1" applyFill="1" applyBorder="1" applyAlignment="1">
      <alignment horizontal="center" vertical="center" wrapText="1"/>
    </xf>
    <xf numFmtId="0" fontId="25" fillId="22" borderId="12" xfId="1" applyFont="1" applyFill="1" applyBorder="1" applyAlignment="1">
      <alignment horizontal="center" vertical="center" wrapText="1"/>
    </xf>
    <xf numFmtId="0" fontId="25" fillId="22" borderId="15" xfId="1" applyFont="1" applyFill="1" applyBorder="1" applyAlignment="1">
      <alignment horizontal="center" vertical="center" wrapText="1"/>
    </xf>
    <xf numFmtId="0" fontId="25" fillId="22" borderId="22" xfId="1" applyFont="1" applyFill="1" applyBorder="1" applyAlignment="1">
      <alignment horizontal="center" vertical="center" wrapText="1"/>
    </xf>
    <xf numFmtId="0" fontId="25" fillId="23" borderId="14" xfId="1" applyFont="1" applyFill="1" applyBorder="1" applyAlignment="1">
      <alignment horizontal="center" vertical="center" wrapText="1"/>
    </xf>
    <xf numFmtId="0" fontId="25" fillId="23" borderId="4" xfId="1" applyFont="1" applyFill="1" applyBorder="1" applyAlignment="1" applyProtection="1">
      <alignment horizontal="center" vertical="center" wrapText="1"/>
      <protection locked="0"/>
    </xf>
    <xf numFmtId="0" fontId="25" fillId="23" borderId="1" xfId="1" applyFont="1" applyFill="1" applyBorder="1" applyAlignment="1" applyProtection="1">
      <alignment horizontal="center" vertical="center" wrapText="1"/>
      <protection locked="0"/>
    </xf>
    <xf numFmtId="0" fontId="25" fillId="23" borderId="2" xfId="1" applyFont="1" applyFill="1" applyBorder="1" applyAlignment="1" applyProtection="1">
      <alignment horizontal="center" vertical="center" wrapText="1"/>
      <protection locked="0"/>
    </xf>
    <xf numFmtId="0" fontId="25" fillId="23" borderId="3" xfId="1" applyFont="1" applyFill="1" applyBorder="1" applyAlignment="1" applyProtection="1">
      <alignment horizontal="center" vertical="center" wrapText="1"/>
      <protection locked="0"/>
    </xf>
    <xf numFmtId="0" fontId="25" fillId="23" borderId="8" xfId="1" applyFont="1" applyFill="1" applyBorder="1" applyAlignment="1" applyProtection="1">
      <alignment horizontal="center" vertical="center" wrapText="1"/>
      <protection locked="0"/>
    </xf>
    <xf numFmtId="0" fontId="22" fillId="0" borderId="1" xfId="1" applyFont="1" applyBorder="1" applyAlignment="1">
      <alignment horizontal="center" vertical="center" wrapText="1"/>
    </xf>
    <xf numFmtId="0" fontId="22" fillId="0" borderId="3" xfId="1" applyFont="1" applyBorder="1" applyAlignment="1">
      <alignment horizontal="center" vertical="center" wrapText="1"/>
    </xf>
    <xf numFmtId="0" fontId="25" fillId="0" borderId="1" xfId="1" applyFont="1" applyFill="1" applyBorder="1" applyAlignment="1" applyProtection="1">
      <alignment horizontal="center" vertical="center" wrapText="1"/>
      <protection locked="0"/>
    </xf>
    <xf numFmtId="0" fontId="25" fillId="0" borderId="2" xfId="1" applyFont="1" applyFill="1" applyBorder="1" applyAlignment="1" applyProtection="1">
      <alignment horizontal="center" vertical="center" wrapText="1"/>
      <protection locked="0"/>
    </xf>
    <xf numFmtId="0" fontId="25" fillId="0" borderId="3" xfId="1" applyFont="1" applyFill="1" applyBorder="1" applyAlignment="1" applyProtection="1">
      <alignment horizontal="center" vertical="center" wrapText="1"/>
      <protection locked="0"/>
    </xf>
    <xf numFmtId="4" fontId="25" fillId="19" borderId="1" xfId="1" applyNumberFormat="1" applyFont="1" applyFill="1" applyBorder="1" applyAlignment="1" applyProtection="1">
      <alignment horizontal="center" vertical="center" wrapText="1"/>
      <protection locked="0"/>
    </xf>
    <xf numFmtId="4" fontId="25" fillId="19" borderId="8" xfId="1" applyNumberFormat="1" applyFont="1" applyFill="1" applyBorder="1" applyAlignment="1" applyProtection="1">
      <alignment horizontal="center" vertical="center" wrapText="1"/>
      <protection locked="0"/>
    </xf>
    <xf numFmtId="0" fontId="22" fillId="0" borderId="1" xfId="1" applyFont="1" applyBorder="1" applyAlignment="1">
      <alignment horizontal="center" wrapText="1"/>
    </xf>
    <xf numFmtId="0" fontId="22" fillId="0" borderId="3" xfId="1" applyFont="1" applyBorder="1" applyAlignment="1">
      <alignment horizontal="center" wrapText="1"/>
    </xf>
    <xf numFmtId="4" fontId="25" fillId="19" borderId="4" xfId="1" applyNumberFormat="1" applyFont="1" applyFill="1" applyBorder="1" applyAlignment="1" applyProtection="1">
      <alignment horizontal="center" vertical="center" wrapText="1"/>
      <protection locked="0"/>
    </xf>
    <xf numFmtId="4" fontId="25" fillId="19" borderId="17" xfId="1" applyNumberFormat="1" applyFont="1" applyFill="1" applyBorder="1" applyAlignment="1" applyProtection="1">
      <alignment horizontal="center" vertical="center" wrapText="1"/>
      <protection locked="0"/>
    </xf>
    <xf numFmtId="0" fontId="25" fillId="19" borderId="17" xfId="1" applyFont="1" applyFill="1" applyBorder="1" applyAlignment="1" applyProtection="1">
      <alignment horizontal="center" vertical="center" wrapText="1"/>
      <protection locked="0"/>
    </xf>
    <xf numFmtId="0" fontId="25" fillId="23" borderId="5" xfId="1" applyFont="1" applyFill="1" applyBorder="1" applyAlignment="1" applyProtection="1">
      <alignment horizontal="center" vertical="center" wrapText="1"/>
      <protection locked="0"/>
    </xf>
    <xf numFmtId="0" fontId="25" fillId="23" borderId="20" xfId="1" applyFont="1" applyFill="1" applyBorder="1" applyAlignment="1" applyProtection="1">
      <alignment horizontal="center" vertical="center" wrapText="1"/>
      <protection locked="0"/>
    </xf>
    <xf numFmtId="0" fontId="25" fillId="23" borderId="48" xfId="1" applyFont="1" applyFill="1" applyBorder="1" applyAlignment="1" applyProtection="1">
      <alignment horizontal="center" vertical="center" wrapText="1"/>
      <protection locked="0"/>
    </xf>
    <xf numFmtId="0" fontId="25" fillId="23" borderId="0" xfId="1" applyFont="1" applyFill="1" applyBorder="1" applyAlignment="1" applyProtection="1">
      <alignment horizontal="center" vertical="center" wrapText="1"/>
      <protection locked="0"/>
    </xf>
    <xf numFmtId="0" fontId="25" fillId="23" borderId="49" xfId="1" applyFont="1" applyFill="1" applyBorder="1" applyAlignment="1" applyProtection="1">
      <alignment horizontal="center" vertical="center" wrapText="1"/>
      <protection locked="0"/>
    </xf>
    <xf numFmtId="4" fontId="26" fillId="0" borderId="1" xfId="3" applyNumberFormat="1" applyFont="1" applyFill="1" applyBorder="1" applyAlignment="1">
      <alignment horizontal="center" vertical="center" wrapText="1"/>
    </xf>
    <xf numFmtId="4" fontId="26" fillId="0" borderId="2" xfId="3" applyNumberFormat="1" applyFont="1" applyFill="1" applyBorder="1" applyAlignment="1">
      <alignment horizontal="center" vertical="center" wrapText="1"/>
    </xf>
    <xf numFmtId="4" fontId="26" fillId="0" borderId="3" xfId="3" applyNumberFormat="1" applyFont="1" applyFill="1" applyBorder="1" applyAlignment="1">
      <alignment horizontal="center" vertical="center" wrapText="1"/>
    </xf>
    <xf numFmtId="0" fontId="26" fillId="0" borderId="1" xfId="3" applyFont="1" applyFill="1" applyBorder="1" applyAlignment="1" applyProtection="1">
      <alignment horizontal="center" vertical="center" wrapText="1"/>
      <protection locked="0"/>
    </xf>
    <xf numFmtId="0" fontId="26" fillId="0" borderId="3" xfId="3" applyFont="1" applyFill="1" applyBorder="1" applyAlignment="1" applyProtection="1">
      <alignment horizontal="center" vertical="center" wrapText="1"/>
      <protection locked="0"/>
    </xf>
    <xf numFmtId="3" fontId="26" fillId="19" borderId="1" xfId="3" applyNumberFormat="1" applyFont="1" applyFill="1" applyBorder="1" applyAlignment="1" applyProtection="1">
      <alignment horizontal="center" vertical="center" wrapText="1"/>
    </xf>
    <xf numFmtId="3" fontId="26" fillId="19" borderId="3" xfId="3" applyNumberFormat="1" applyFont="1" applyFill="1" applyBorder="1" applyAlignment="1" applyProtection="1">
      <alignment horizontal="center" vertical="center" wrapText="1"/>
    </xf>
    <xf numFmtId="3" fontId="26" fillId="0" borderId="1" xfId="3" applyNumberFormat="1" applyFont="1" applyFill="1" applyBorder="1" applyAlignment="1" applyProtection="1">
      <alignment horizontal="center" vertical="center" wrapText="1"/>
    </xf>
    <xf numFmtId="3" fontId="26" fillId="0" borderId="8" xfId="3" applyNumberFormat="1" applyFont="1" applyFill="1" applyBorder="1" applyAlignment="1" applyProtection="1">
      <alignment horizontal="center" vertical="center" wrapText="1"/>
    </xf>
    <xf numFmtId="0" fontId="22" fillId="0" borderId="23" xfId="1" applyFont="1" applyBorder="1" applyAlignment="1">
      <alignment horizontal="center"/>
    </xf>
    <xf numFmtId="4" fontId="25" fillId="19" borderId="23" xfId="1" applyNumberFormat="1" applyFont="1" applyFill="1" applyBorder="1" applyAlignment="1" applyProtection="1">
      <alignment horizontal="center" vertical="center" wrapText="1"/>
      <protection locked="0"/>
    </xf>
    <xf numFmtId="0" fontId="25" fillId="19" borderId="55" xfId="1" applyFont="1" applyFill="1" applyBorder="1" applyAlignment="1" applyProtection="1">
      <alignment horizontal="center" vertical="center" wrapText="1"/>
      <protection locked="0"/>
    </xf>
    <xf numFmtId="0" fontId="25" fillId="23" borderId="13" xfId="1" applyFont="1" applyFill="1" applyBorder="1" applyAlignment="1">
      <alignment horizontal="center" wrapText="1"/>
    </xf>
    <xf numFmtId="0" fontId="25" fillId="23" borderId="14" xfId="1" applyFont="1" applyFill="1" applyBorder="1" applyAlignment="1">
      <alignment horizontal="center" wrapText="1"/>
    </xf>
    <xf numFmtId="0" fontId="25" fillId="23" borderId="9" xfId="1" applyFont="1" applyFill="1" applyBorder="1" applyAlignment="1" applyProtection="1">
      <alignment horizontal="center" vertical="center" wrapText="1"/>
      <protection locked="0"/>
    </xf>
    <xf numFmtId="0" fontId="25" fillId="23" borderId="21" xfId="1" applyFont="1" applyFill="1" applyBorder="1" applyAlignment="1" applyProtection="1">
      <alignment horizontal="center" vertical="center" wrapText="1"/>
      <protection locked="0"/>
    </xf>
    <xf numFmtId="0" fontId="25" fillId="23" borderId="16" xfId="1" applyFont="1" applyFill="1" applyBorder="1" applyAlignment="1" applyProtection="1">
      <alignment horizontal="center" vertical="center" wrapText="1"/>
      <protection locked="0"/>
    </xf>
    <xf numFmtId="4" fontId="50" fillId="14" borderId="1" xfId="95" applyNumberFormat="1" applyFont="1" applyBorder="1" applyAlignment="1">
      <alignment horizontal="center" vertical="center" wrapText="1"/>
    </xf>
    <xf numFmtId="4" fontId="50" fillId="14" borderId="2" xfId="95" applyNumberFormat="1" applyFont="1" applyBorder="1" applyAlignment="1">
      <alignment horizontal="center" vertical="center" wrapText="1"/>
    </xf>
    <xf numFmtId="4" fontId="50" fillId="14" borderId="3" xfId="95" applyNumberFormat="1" applyFont="1" applyBorder="1" applyAlignment="1">
      <alignment horizontal="center" vertical="center" wrapText="1"/>
    </xf>
    <xf numFmtId="0" fontId="26" fillId="19" borderId="1" xfId="3" applyFont="1" applyFill="1" applyBorder="1" applyAlignment="1" applyProtection="1">
      <alignment horizontal="center" vertical="center" wrapText="1"/>
    </xf>
    <xf numFmtId="0" fontId="26" fillId="19" borderId="3" xfId="3" applyFont="1" applyFill="1" applyBorder="1" applyAlignment="1" applyProtection="1">
      <alignment horizontal="center" vertical="center" wrapText="1"/>
    </xf>
    <xf numFmtId="0" fontId="26" fillId="0" borderId="8" xfId="3" applyFont="1" applyFill="1" applyBorder="1" applyAlignment="1" applyProtection="1">
      <alignment horizontal="center" vertical="center" wrapText="1"/>
      <protection locked="0"/>
    </xf>
    <xf numFmtId="3" fontId="26" fillId="19" borderId="1" xfId="88" applyNumberFormat="1" applyFont="1" applyFill="1" applyBorder="1" applyAlignment="1" applyProtection="1">
      <alignment horizontal="center" vertical="center" wrapText="1"/>
    </xf>
    <xf numFmtId="3" fontId="26" fillId="19" borderId="3" xfId="88" applyNumberFormat="1" applyFont="1" applyFill="1" applyBorder="1" applyAlignment="1" applyProtection="1">
      <alignment horizontal="center" vertical="center" wrapText="1"/>
    </xf>
    <xf numFmtId="0" fontId="26" fillId="19" borderId="1" xfId="14" applyFont="1" applyFill="1" applyBorder="1" applyAlignment="1">
      <alignment horizontal="center"/>
    </xf>
    <xf numFmtId="0" fontId="26" fillId="19" borderId="3" xfId="14" applyFont="1" applyFill="1" applyBorder="1" applyAlignment="1">
      <alignment horizontal="center"/>
    </xf>
    <xf numFmtId="0" fontId="25" fillId="23" borderId="56" xfId="1" applyFont="1" applyFill="1" applyBorder="1" applyAlignment="1">
      <alignment horizontal="center" vertical="center" wrapText="1"/>
    </xf>
    <xf numFmtId="0" fontId="27" fillId="0" borderId="56" xfId="1" applyFont="1" applyBorder="1" applyAlignment="1" applyProtection="1">
      <alignment horizontal="center" vertical="center" wrapText="1"/>
      <protection locked="0"/>
    </xf>
    <xf numFmtId="0" fontId="27" fillId="0" borderId="61" xfId="1" applyFont="1" applyBorder="1" applyAlignment="1" applyProtection="1">
      <alignment horizontal="center" vertical="center" wrapText="1"/>
      <protection locked="0"/>
    </xf>
    <xf numFmtId="0" fontId="22" fillId="0" borderId="0" xfId="1" applyFont="1" applyAlignment="1">
      <alignment wrapText="1"/>
    </xf>
    <xf numFmtId="0" fontId="8" fillId="0" borderId="0" xfId="26" applyAlignment="1"/>
    <xf numFmtId="4" fontId="26" fillId="0" borderId="29" xfId="3" applyNumberFormat="1" applyFont="1" applyFill="1" applyBorder="1" applyAlignment="1">
      <alignment horizontal="center" vertical="center" wrapText="1"/>
    </xf>
    <xf numFmtId="4" fontId="26" fillId="0" borderId="18" xfId="3" applyNumberFormat="1" applyFont="1" applyFill="1" applyBorder="1" applyAlignment="1">
      <alignment horizontal="center" vertical="center" wrapText="1"/>
    </xf>
    <xf numFmtId="4" fontId="26" fillId="0" borderId="30" xfId="3" applyNumberFormat="1" applyFont="1" applyFill="1" applyBorder="1" applyAlignment="1">
      <alignment horizontal="center" vertical="center" wrapText="1"/>
    </xf>
    <xf numFmtId="0" fontId="26" fillId="0" borderId="29" xfId="3" applyFont="1" applyFill="1" applyBorder="1" applyAlignment="1" applyProtection="1">
      <alignment horizontal="center" vertical="center" wrapText="1"/>
      <protection locked="0"/>
    </xf>
    <xf numFmtId="0" fontId="26" fillId="0" borderId="30" xfId="3" applyFont="1" applyFill="1" applyBorder="1" applyAlignment="1" applyProtection="1">
      <alignment horizontal="center" vertical="center" wrapText="1"/>
      <protection locked="0"/>
    </xf>
    <xf numFmtId="0" fontId="22" fillId="0" borderId="10" xfId="1" applyFont="1" applyBorder="1" applyAlignment="1">
      <alignment horizontal="center"/>
    </xf>
    <xf numFmtId="0" fontId="22" fillId="0" borderId="35" xfId="1" applyFont="1" applyBorder="1" applyAlignment="1">
      <alignment horizontal="center"/>
    </xf>
    <xf numFmtId="0" fontId="2" fillId="0" borderId="4" xfId="0" applyFont="1" applyBorder="1" applyAlignment="1">
      <alignment horizontal="center" vertical="center"/>
    </xf>
    <xf numFmtId="0" fontId="7" fillId="7" borderId="12" xfId="0" applyFont="1" applyFill="1" applyBorder="1" applyAlignment="1" applyProtection="1">
      <alignment horizontal="center" vertical="center" wrapText="1"/>
    </xf>
    <xf numFmtId="0" fontId="7" fillId="7" borderId="13" xfId="0" applyFont="1" applyFill="1" applyBorder="1" applyAlignment="1" applyProtection="1">
      <alignment horizontal="center" vertical="center" wrapText="1"/>
    </xf>
    <xf numFmtId="0" fontId="7" fillId="7" borderId="24" xfId="0" applyFont="1" applyFill="1" applyBorder="1" applyAlignment="1" applyProtection="1">
      <alignment horizontal="center" vertical="center" wrapText="1"/>
    </xf>
    <xf numFmtId="0" fontId="7" fillId="7" borderId="14" xfId="0" applyFont="1" applyFill="1" applyBorder="1" applyAlignment="1" applyProtection="1">
      <alignment horizontal="center" vertical="center" wrapText="1"/>
    </xf>
    <xf numFmtId="0" fontId="4" fillId="8" borderId="15" xfId="0" applyFont="1" applyFill="1" applyBorder="1" applyAlignment="1" applyProtection="1">
      <alignment horizontal="center" vertical="center" wrapText="1"/>
    </xf>
    <xf numFmtId="0" fontId="4" fillId="8" borderId="36"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6"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6" xfId="0" applyFont="1" applyFill="1" applyBorder="1" applyAlignment="1" applyProtection="1">
      <alignment horizontal="center" vertical="center" wrapText="1"/>
    </xf>
    <xf numFmtId="0" fontId="4" fillId="8" borderId="48" xfId="0" applyFont="1" applyFill="1" applyBorder="1" applyAlignment="1" applyProtection="1">
      <alignment horizontal="center" vertical="center" wrapText="1"/>
    </xf>
    <xf numFmtId="0" fontId="4" fillId="8" borderId="49" xfId="0" applyFont="1" applyFill="1" applyBorder="1" applyAlignment="1" applyProtection="1">
      <alignment horizontal="center" vertical="center" wrapText="1"/>
    </xf>
    <xf numFmtId="0" fontId="4" fillId="8" borderId="4"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20" xfId="0" applyFont="1" applyFill="1" applyBorder="1" applyAlignment="1" applyProtection="1">
      <alignment horizontal="center" vertical="center" wrapText="1"/>
    </xf>
    <xf numFmtId="0" fontId="2" fillId="0" borderId="3" xfId="0" applyFont="1" applyBorder="1" applyAlignment="1">
      <alignment horizontal="center" vertical="center" wrapText="1"/>
    </xf>
    <xf numFmtId="0" fontId="14" fillId="9" borderId="5" xfId="0" applyFont="1" applyFill="1" applyBorder="1" applyAlignment="1">
      <alignment horizontal="center" vertical="center" wrapText="1"/>
    </xf>
    <xf numFmtId="0" fontId="14" fillId="9" borderId="7" xfId="0" applyFont="1" applyFill="1" applyBorder="1" applyAlignment="1">
      <alignment horizontal="center" vertical="center" wrapText="1"/>
    </xf>
    <xf numFmtId="0" fontId="14" fillId="6" borderId="50" xfId="0" applyFont="1" applyFill="1" applyBorder="1" applyAlignment="1">
      <alignment horizontal="center" vertical="center"/>
    </xf>
    <xf numFmtId="0" fontId="14" fillId="9" borderId="4"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4" fillId="9" borderId="2" xfId="0" applyFont="1" applyFill="1" applyBorder="1" applyAlignment="1">
      <alignment horizontal="center" vertical="center" wrapText="1"/>
    </xf>
    <xf numFmtId="0" fontId="14" fillId="9" borderId="3" xfId="0" applyFont="1" applyFill="1" applyBorder="1" applyAlignment="1">
      <alignment horizontal="center" vertical="center" wrapText="1"/>
    </xf>
  </cellXfs>
  <cellStyles count="111">
    <cellStyle name="20% - akcent 2" xfId="107" builtinId="34"/>
    <cellStyle name="20% — akcent 2 2" xfId="95"/>
    <cellStyle name="20% — akcent 2 3" xfId="101"/>
    <cellStyle name="20% - akcent 3" xfId="109" builtinId="38"/>
    <cellStyle name="20% — akcent 3 2" xfId="92"/>
    <cellStyle name="Akcent 3" xfId="108" builtinId="37"/>
    <cellStyle name="Dziesiętny" xfId="91" builtinId="3"/>
    <cellStyle name="Dziesiętny 2" xfId="18"/>
    <cellStyle name="Dziesiętny 2 2" xfId="30"/>
    <cellStyle name="Dziesiętny 2 2 2" xfId="33"/>
    <cellStyle name="Dziesiętny 2 2 2 2" xfId="50"/>
    <cellStyle name="Dziesiętny 2 2 2 3" xfId="94"/>
    <cellStyle name="Dziesiętny 2 2 3" xfId="75"/>
    <cellStyle name="Dziesiętny 2 2 4" xfId="47"/>
    <cellStyle name="Dziesiętny 2 3" xfId="32"/>
    <cellStyle name="Dziesiętny 2 3 2" xfId="49"/>
    <cellStyle name="Dziesiętny 2 4" xfId="40"/>
    <cellStyle name="Dziesiętny 2 4 2" xfId="86"/>
    <cellStyle name="Dziesiętny 2 5" xfId="87"/>
    <cellStyle name="Dziesiętny 2 6" xfId="45"/>
    <cellStyle name="Dziesiętny 3" xfId="27"/>
    <cellStyle name="Dziesiętny 3 2" xfId="74"/>
    <cellStyle name="Dziesiętny 3 3" xfId="46"/>
    <cellStyle name="Dziesiętny 4" xfId="31"/>
    <cellStyle name="Dziesiętny 4 2" xfId="48"/>
    <cellStyle name="Dziesiętny 5" xfId="36"/>
    <cellStyle name="Dziesiętny 6" xfId="44"/>
    <cellStyle name="Excel Built-in Explanatory Text 1" xfId="106"/>
    <cellStyle name="Normalny" xfId="0" builtinId="0"/>
    <cellStyle name="Normalny 2" xfId="1"/>
    <cellStyle name="Normalny 2 10" xfId="19"/>
    <cellStyle name="Normalny 2 10 2" xfId="72"/>
    <cellStyle name="Normalny 2 10 3" xfId="58"/>
    <cellStyle name="Normalny 2 10 4" xfId="65"/>
    <cellStyle name="Normalny 2 10 5" xfId="51"/>
    <cellStyle name="Normalny 2 10 6" xfId="80"/>
    <cellStyle name="Normalny 2 10 7" xfId="97"/>
    <cellStyle name="Normalny 2 11" xfId="22"/>
    <cellStyle name="Normalny 2 12" xfId="63"/>
    <cellStyle name="Normalny 2 13" xfId="42"/>
    <cellStyle name="Normalny 2 2" xfId="21"/>
    <cellStyle name="Normalny 2 3" xfId="16"/>
    <cellStyle name="Normalny 2 4" xfId="8"/>
    <cellStyle name="Normalny 2 4 2" xfId="15"/>
    <cellStyle name="Normalny 2 4 3" xfId="3"/>
    <cellStyle name="Normalny 2 4 3 2" xfId="88"/>
    <cellStyle name="Normalny 2 4 3 2 2" xfId="102"/>
    <cellStyle name="Normalny 2 4 3 3" xfId="100"/>
    <cellStyle name="Normalny 2 5" xfId="7"/>
    <cellStyle name="Normalny 2 5 2" xfId="28"/>
    <cellStyle name="Normalny 2 5 2 2" xfId="93"/>
    <cellStyle name="Normalny 2 5 2 2 2" xfId="2"/>
    <cellStyle name="Normalny 2 5 2 2 2 2" xfId="66"/>
    <cellStyle name="Normalny 2 5 2 2 2 3" xfId="52"/>
    <cellStyle name="Normalny 2 5 2 5" xfId="23"/>
    <cellStyle name="Normalny 2 5 3" xfId="6"/>
    <cellStyle name="Normalny 2 5 4" xfId="12"/>
    <cellStyle name="Normalny 2 6" xfId="20"/>
    <cellStyle name="Normalny 2 6 2" xfId="77"/>
    <cellStyle name="Normalny 2 6 3" xfId="57"/>
    <cellStyle name="Normalny 2 7" xfId="89"/>
    <cellStyle name="Normalny 2 7 2" xfId="10"/>
    <cellStyle name="Normalny 2 7 2 2" xfId="5"/>
    <cellStyle name="Normalny 2 7 2 3" xfId="61"/>
    <cellStyle name="Normalny 2 7 2 4" xfId="69"/>
    <cellStyle name="Normalny 2 7 2 5" xfId="55"/>
    <cellStyle name="Normalny 2 7 2 6" xfId="84"/>
    <cellStyle name="Normalny 2 7 3" xfId="14"/>
    <cellStyle name="Normalny 2 7 3 2" xfId="103"/>
    <cellStyle name="Normalny 2 8" xfId="9"/>
    <cellStyle name="Normalny 2 8 2" xfId="4"/>
    <cellStyle name="Normalny 2 8 3" xfId="59"/>
    <cellStyle name="Normalny 2 8 4" xfId="67"/>
    <cellStyle name="Normalny 2 8 5" xfId="24"/>
    <cellStyle name="Normalny 2 8 6" xfId="81"/>
    <cellStyle name="Normalny 2 8 7" xfId="98"/>
    <cellStyle name="Normalny 2 9" xfId="11"/>
    <cellStyle name="Normalny 2 9 2" xfId="13"/>
    <cellStyle name="Normalny 2 9 2 2" xfId="83"/>
    <cellStyle name="Normalny 2 9 3" xfId="70"/>
    <cellStyle name="Normalny 2 9 4" xfId="53"/>
    <cellStyle name="Normalny 2_Projekt pozakonkursowy" xfId="96"/>
    <cellStyle name="Normalny 3" xfId="26"/>
    <cellStyle name="Normalny 3 10" xfId="64"/>
    <cellStyle name="Normalny 3 11" xfId="62"/>
    <cellStyle name="Normalny 3 12" xfId="41"/>
    <cellStyle name="Normalny 3 2" xfId="39"/>
    <cellStyle name="Normalny 3 3" xfId="90"/>
    <cellStyle name="Normalny 3 5 2" xfId="29"/>
    <cellStyle name="Normalny 3 5 2 2" xfId="78"/>
    <cellStyle name="Normalny 3 5 2 4" xfId="79"/>
    <cellStyle name="Normalny 3 9" xfId="43"/>
    <cellStyle name="Normalny 3 9 2" xfId="76"/>
    <cellStyle name="Normalny 3 9 3" xfId="71"/>
    <cellStyle name="Normalny 3 9 4" xfId="56"/>
    <cellStyle name="Normalny 3 9 5" xfId="85"/>
    <cellStyle name="Normalny 4" xfId="25"/>
    <cellStyle name="Normalny 5" xfId="104"/>
    <cellStyle name="Procentowy 2" xfId="17"/>
    <cellStyle name="Procentowy 2 2" xfId="34"/>
    <cellStyle name="Procentowy 2 3" xfId="35"/>
    <cellStyle name="Procentowy 2 3 2" xfId="73"/>
    <cellStyle name="Procentowy 2 3 3" xfId="60"/>
    <cellStyle name="Procentowy 2 3 4" xfId="68"/>
    <cellStyle name="Procentowy 2 3 5" xfId="54"/>
    <cellStyle name="Procentowy 2 3 5 2" xfId="82"/>
    <cellStyle name="Procentowy 2 4" xfId="110"/>
    <cellStyle name="Procentowy 3" xfId="37"/>
    <cellStyle name="Procentowy 4" xfId="99"/>
    <cellStyle name="Procentowy 5" xfId="105"/>
    <cellStyle name="Walutowy 2" xfId="38"/>
  </cellStyles>
  <dxfs count="2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patternType="solid">
          <fgColor indexed="41"/>
          <bgColor indexed="43"/>
        </patternFill>
      </fill>
    </dxf>
    <dxf>
      <fill>
        <patternFill patternType="solid">
          <fgColor indexed="41"/>
          <bgColor indexed="43"/>
        </patternFill>
      </fill>
    </dxf>
    <dxf>
      <fill>
        <patternFill patternType="solid">
          <fgColor indexed="41"/>
          <bgColor indexed="43"/>
        </patternFill>
      </fill>
    </dxf>
    <dxf>
      <fill>
        <patternFill patternType="solid">
          <fgColor indexed="41"/>
          <bgColor indexed="43"/>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99"/>
      <color rgb="FFFFFFFF"/>
      <color rgb="FFFFFFCC"/>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universe\dep-ie$\Users\R5FE9~1.WOJ\AppData\Local\Temp\Rar$DI69.472\formularz%20Planu%20dzia&#322;a&#324;.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m.iwanicka/Desktop/WNKS/POIS%2014%2020/Plan%20Dzia&#322;a&#324;/aktualizacja%20Planu%20Dzia&#322;a&#324;%2024.06.2016/Plan%20Dzia&#322;a&#324;_aktualizacja%203-2016_01.07.2016.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Users\j.gesiarz\AppData\Local\Microsoft\Windows\INetCache\Content.Outlook\M5JRK7XD\Za&#322;%201%20do%20uchwa&#322;y%2020_WZ&#211;R%20RPD%20ZDROWIE_19%2004%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niverse\dep-ie$\Users\j.gesiarz\AppData\Local\Microsoft\Windows\INetCache\Content.Outlook\M5JRK7XD\Za&#322;%201%20do%20uchwa&#322;y%2020_WZ&#211;R%20RPD%20ZDROWIE_19%2004%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j.gesiarz/AppData/Local/Microsoft/Windows/INetCache/Content.Outlook/M5JRK7XD/Za&#322;%201%20do%20uchwa&#322;y%2020_WZ&#211;R%20RPD%20ZDROWIE_19%2004%20201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Users\R5FE9~1.WOJ\AppData\Local\Temp\Rar$DI69.472\formularz%20Planu%20dzia&#322;a&#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K31"/>
  <sheetViews>
    <sheetView tabSelected="1" view="pageBreakPreview" zoomScale="70" zoomScaleNormal="100" zoomScaleSheetLayoutView="70" workbookViewId="0">
      <selection sqref="A1:J1"/>
    </sheetView>
  </sheetViews>
  <sheetFormatPr defaultColWidth="9.140625" defaultRowHeight="12.75" x14ac:dyDescent="0.2"/>
  <cols>
    <col min="1" max="1" width="12.85546875" style="1" customWidth="1"/>
    <col min="2" max="2" width="8.42578125" style="1" customWidth="1"/>
    <col min="3" max="3" width="7.42578125" style="1" customWidth="1"/>
    <col min="4" max="5" width="11.85546875" style="1" customWidth="1"/>
    <col min="6" max="6" width="31.28515625" style="1" customWidth="1"/>
    <col min="7" max="7" width="16.85546875" style="1" customWidth="1"/>
    <col min="8" max="8" width="12.42578125" style="1" customWidth="1"/>
    <col min="9" max="9" width="9.5703125" style="1" customWidth="1"/>
    <col min="10" max="10" width="9.140625" style="1"/>
    <col min="11" max="11" width="12.7109375" style="1" bestFit="1" customWidth="1"/>
    <col min="12" max="12" width="9.140625" style="1" customWidth="1"/>
    <col min="13" max="13" width="108.140625" style="1" customWidth="1"/>
    <col min="14" max="16384" width="9.140625" style="1"/>
  </cols>
  <sheetData>
    <row r="1" spans="1:10" ht="45" customHeight="1" x14ac:dyDescent="0.2">
      <c r="A1" s="264" t="s">
        <v>2256</v>
      </c>
      <c r="B1" s="265"/>
      <c r="C1" s="265"/>
      <c r="D1" s="265"/>
      <c r="E1" s="265"/>
      <c r="F1" s="265"/>
      <c r="G1" s="265"/>
      <c r="H1" s="265"/>
      <c r="I1" s="265"/>
      <c r="J1" s="266"/>
    </row>
    <row r="2" spans="1:10" ht="30" customHeight="1" thickBot="1" x14ac:dyDescent="0.25">
      <c r="A2" s="284" t="s">
        <v>12</v>
      </c>
      <c r="B2" s="285"/>
      <c r="C2" s="285"/>
      <c r="D2" s="285"/>
      <c r="E2" s="286"/>
      <c r="F2" s="287" t="s">
        <v>2090</v>
      </c>
      <c r="G2" s="288"/>
      <c r="H2" s="288"/>
      <c r="I2" s="288"/>
      <c r="J2" s="289"/>
    </row>
    <row r="3" spans="1:10" ht="15" customHeight="1" thickBot="1" x14ac:dyDescent="0.25">
      <c r="A3" s="275"/>
      <c r="B3" s="275"/>
      <c r="C3" s="275"/>
      <c r="D3" s="275"/>
      <c r="E3" s="275"/>
      <c r="F3" s="275"/>
      <c r="G3" s="275"/>
      <c r="H3" s="275"/>
      <c r="I3" s="275"/>
      <c r="J3" s="275"/>
    </row>
    <row r="4" spans="1:10" ht="30" customHeight="1" x14ac:dyDescent="0.2">
      <c r="A4" s="267" t="s">
        <v>0</v>
      </c>
      <c r="B4" s="268"/>
      <c r="C4" s="268"/>
      <c r="D4" s="268"/>
      <c r="E4" s="268"/>
      <c r="F4" s="268"/>
      <c r="G4" s="268"/>
      <c r="H4" s="268"/>
      <c r="I4" s="268"/>
      <c r="J4" s="269"/>
    </row>
    <row r="5" spans="1:10" ht="30" customHeight="1" x14ac:dyDescent="0.2">
      <c r="A5" s="276" t="s">
        <v>11</v>
      </c>
      <c r="B5" s="277"/>
      <c r="C5" s="277"/>
      <c r="D5" s="277"/>
      <c r="E5" s="278" t="s">
        <v>14</v>
      </c>
      <c r="F5" s="279"/>
      <c r="G5" s="279"/>
      <c r="H5" s="279"/>
      <c r="I5" s="279"/>
      <c r="J5" s="280"/>
    </row>
    <row r="6" spans="1:10" ht="45" customHeight="1" x14ac:dyDescent="0.2">
      <c r="A6" s="276" t="s">
        <v>16</v>
      </c>
      <c r="B6" s="277"/>
      <c r="C6" s="277"/>
      <c r="D6" s="277"/>
      <c r="E6" s="281" t="s">
        <v>2255</v>
      </c>
      <c r="F6" s="282"/>
      <c r="G6" s="282"/>
      <c r="H6" s="282"/>
      <c r="I6" s="282"/>
      <c r="J6" s="283"/>
    </row>
    <row r="7" spans="1:10" ht="54.75" customHeight="1" thickBot="1" x14ac:dyDescent="0.25">
      <c r="A7" s="270" t="s">
        <v>2</v>
      </c>
      <c r="B7" s="271"/>
      <c r="C7" s="271"/>
      <c r="D7" s="271"/>
      <c r="E7" s="272" t="s">
        <v>17</v>
      </c>
      <c r="F7" s="273"/>
      <c r="G7" s="273"/>
      <c r="H7" s="273"/>
      <c r="I7" s="273"/>
      <c r="J7" s="274"/>
    </row>
    <row r="8" spans="1:10" s="2" customFormat="1" ht="15" customHeight="1" thickBot="1" x14ac:dyDescent="0.25">
      <c r="A8" s="291"/>
      <c r="B8" s="291"/>
      <c r="C8" s="291"/>
      <c r="D8" s="291"/>
      <c r="E8" s="291"/>
      <c r="F8" s="291"/>
      <c r="G8" s="291"/>
      <c r="H8" s="291"/>
      <c r="I8" s="291"/>
      <c r="J8" s="291"/>
    </row>
    <row r="9" spans="1:10" s="2" customFormat="1" ht="30" customHeight="1" x14ac:dyDescent="0.2">
      <c r="A9" s="303" t="s">
        <v>4</v>
      </c>
      <c r="B9" s="304"/>
      <c r="C9" s="304"/>
      <c r="D9" s="304"/>
      <c r="E9" s="304"/>
      <c r="F9" s="304"/>
      <c r="G9" s="304"/>
      <c r="H9" s="304"/>
      <c r="I9" s="304"/>
      <c r="J9" s="305"/>
    </row>
    <row r="10" spans="1:10" ht="30" customHeight="1" x14ac:dyDescent="0.2">
      <c r="A10" s="301" t="s">
        <v>3</v>
      </c>
      <c r="B10" s="292" t="s">
        <v>5</v>
      </c>
      <c r="C10" s="292"/>
      <c r="D10" s="293" t="s">
        <v>1</v>
      </c>
      <c r="E10" s="296" t="s">
        <v>6</v>
      </c>
      <c r="F10" s="297"/>
      <c r="G10" s="292" t="s">
        <v>2146</v>
      </c>
      <c r="H10" s="292"/>
      <c r="I10" s="292" t="s">
        <v>9</v>
      </c>
      <c r="J10" s="294"/>
    </row>
    <row r="11" spans="1:10" ht="49.5" customHeight="1" x14ac:dyDescent="0.2">
      <c r="A11" s="302"/>
      <c r="B11" s="293"/>
      <c r="C11" s="293"/>
      <c r="D11" s="300"/>
      <c r="E11" s="298"/>
      <c r="F11" s="299"/>
      <c r="G11" s="14" t="s">
        <v>7</v>
      </c>
      <c r="H11" s="14" t="s">
        <v>8</v>
      </c>
      <c r="I11" s="293"/>
      <c r="J11" s="295"/>
    </row>
    <row r="12" spans="1:10" ht="49.5" customHeight="1" x14ac:dyDescent="0.2">
      <c r="A12" s="13" t="s">
        <v>19</v>
      </c>
      <c r="B12" s="262" t="s">
        <v>1959</v>
      </c>
      <c r="C12" s="306"/>
      <c r="D12" s="72" t="s">
        <v>1719</v>
      </c>
      <c r="E12" s="307" t="s">
        <v>2008</v>
      </c>
      <c r="F12" s="308"/>
      <c r="G12" s="197">
        <v>37.83</v>
      </c>
      <c r="H12" s="198">
        <v>9.4600000000000009</v>
      </c>
      <c r="I12" s="309" t="s">
        <v>1661</v>
      </c>
      <c r="J12" s="310"/>
    </row>
    <row r="13" spans="1:10" ht="49.5" customHeight="1" x14ac:dyDescent="0.2">
      <c r="A13" s="13" t="s">
        <v>19</v>
      </c>
      <c r="B13" s="262" t="s">
        <v>1960</v>
      </c>
      <c r="C13" s="306"/>
      <c r="D13" s="72" t="s">
        <v>1719</v>
      </c>
      <c r="E13" s="307" t="s">
        <v>2128</v>
      </c>
      <c r="F13" s="308"/>
      <c r="G13" s="18">
        <v>17.03</v>
      </c>
      <c r="H13" s="35">
        <v>3</v>
      </c>
      <c r="I13" s="262" t="s">
        <v>1950</v>
      </c>
      <c r="J13" s="263"/>
    </row>
    <row r="14" spans="1:10" ht="64.5" customHeight="1" x14ac:dyDescent="0.2">
      <c r="A14" s="13" t="s">
        <v>19</v>
      </c>
      <c r="B14" s="262" t="s">
        <v>1974</v>
      </c>
      <c r="C14" s="306"/>
      <c r="D14" s="72" t="s">
        <v>1719</v>
      </c>
      <c r="E14" s="307" t="s">
        <v>2247</v>
      </c>
      <c r="F14" s="308"/>
      <c r="G14" s="18">
        <v>26.51</v>
      </c>
      <c r="H14" s="35">
        <v>4.6900000000000004</v>
      </c>
      <c r="I14" s="311" t="s">
        <v>1997</v>
      </c>
      <c r="J14" s="312"/>
    </row>
    <row r="15" spans="1:10" ht="85.15" customHeight="1" x14ac:dyDescent="0.2">
      <c r="A15" s="13" t="s">
        <v>19</v>
      </c>
      <c r="B15" s="262" t="s">
        <v>1975</v>
      </c>
      <c r="C15" s="306"/>
      <c r="D15" s="72" t="s">
        <v>1719</v>
      </c>
      <c r="E15" s="307" t="s">
        <v>2115</v>
      </c>
      <c r="F15" s="308"/>
      <c r="G15" s="18">
        <v>55.99</v>
      </c>
      <c r="H15" s="35">
        <v>9.8800000000000008</v>
      </c>
      <c r="I15" s="262" t="s">
        <v>1661</v>
      </c>
      <c r="J15" s="263"/>
    </row>
    <row r="16" spans="1:10" ht="49.5" customHeight="1" x14ac:dyDescent="0.2">
      <c r="A16" s="13" t="s">
        <v>19</v>
      </c>
      <c r="B16" s="262" t="s">
        <v>1991</v>
      </c>
      <c r="C16" s="306"/>
      <c r="D16" s="72" t="s">
        <v>1719</v>
      </c>
      <c r="E16" s="307" t="s">
        <v>2091</v>
      </c>
      <c r="F16" s="308"/>
      <c r="G16" s="197">
        <v>10.199999999999999</v>
      </c>
      <c r="H16" s="198">
        <v>1.8</v>
      </c>
      <c r="I16" s="309" t="s">
        <v>1661</v>
      </c>
      <c r="J16" s="310"/>
    </row>
    <row r="17" spans="1:11" ht="93.6" customHeight="1" x14ac:dyDescent="0.2">
      <c r="A17" s="13" t="s">
        <v>19</v>
      </c>
      <c r="B17" s="262" t="s">
        <v>2007</v>
      </c>
      <c r="C17" s="306"/>
      <c r="D17" s="72" t="s">
        <v>1719</v>
      </c>
      <c r="E17" s="307" t="s">
        <v>2248</v>
      </c>
      <c r="F17" s="308"/>
      <c r="G17" s="197">
        <v>18.7</v>
      </c>
      <c r="H17" s="198">
        <v>3.3</v>
      </c>
      <c r="I17" s="314" t="s">
        <v>1997</v>
      </c>
      <c r="J17" s="315"/>
    </row>
    <row r="18" spans="1:11" ht="80.25" customHeight="1" x14ac:dyDescent="0.2">
      <c r="A18" s="13" t="s">
        <v>19</v>
      </c>
      <c r="B18" s="262" t="s">
        <v>2114</v>
      </c>
      <c r="C18" s="306"/>
      <c r="D18" s="72" t="s">
        <v>1719</v>
      </c>
      <c r="E18" s="316" t="s">
        <v>2246</v>
      </c>
      <c r="F18" s="317"/>
      <c r="G18" s="18">
        <v>26.73</v>
      </c>
      <c r="H18" s="35">
        <v>4.71</v>
      </c>
      <c r="I18" s="262" t="s">
        <v>1997</v>
      </c>
      <c r="J18" s="263"/>
    </row>
    <row r="19" spans="1:11" x14ac:dyDescent="0.2">
      <c r="A19" s="1" t="s">
        <v>18</v>
      </c>
      <c r="G19" s="16"/>
    </row>
    <row r="20" spans="1:11" ht="52.5" customHeight="1" x14ac:dyDescent="0.2">
      <c r="A20" s="313" t="s">
        <v>2249</v>
      </c>
      <c r="B20" s="313"/>
      <c r="C20" s="313"/>
      <c r="D20" s="313"/>
      <c r="E20" s="313"/>
      <c r="F20" s="313"/>
      <c r="G20" s="313"/>
      <c r="H20" s="313"/>
      <c r="I20" s="313"/>
      <c r="J20" s="313"/>
      <c r="K20" s="16"/>
    </row>
    <row r="21" spans="1:11" ht="15" customHeight="1" x14ac:dyDescent="0.2">
      <c r="E21" s="10"/>
      <c r="F21" s="11"/>
      <c r="G21" s="11"/>
      <c r="H21" s="12"/>
    </row>
    <row r="22" spans="1:11" ht="15" customHeight="1" x14ac:dyDescent="0.2">
      <c r="E22" s="3"/>
      <c r="F22" s="4"/>
      <c r="G22" s="17"/>
      <c r="H22" s="5"/>
    </row>
    <row r="23" spans="1:11" ht="15" customHeight="1" x14ac:dyDescent="0.2">
      <c r="E23" s="3"/>
      <c r="F23" s="4"/>
      <c r="G23" s="4"/>
      <c r="H23" s="5"/>
    </row>
    <row r="24" spans="1:11" ht="15" customHeight="1" x14ac:dyDescent="0.2">
      <c r="E24" s="3"/>
      <c r="F24" s="4"/>
      <c r="G24" s="4"/>
      <c r="H24" s="5"/>
    </row>
    <row r="25" spans="1:11" ht="15" customHeight="1" x14ac:dyDescent="0.2">
      <c r="E25" s="3"/>
      <c r="F25" s="4"/>
      <c r="G25" s="4"/>
      <c r="H25" s="5"/>
    </row>
    <row r="26" spans="1:11" ht="27" customHeight="1" thickBot="1" x14ac:dyDescent="0.25">
      <c r="E26" s="6"/>
      <c r="F26" s="7"/>
      <c r="G26" s="7"/>
      <c r="H26" s="8"/>
    </row>
    <row r="29" spans="1:11" ht="12.75" customHeight="1" x14ac:dyDescent="0.2">
      <c r="E29" s="290" t="s">
        <v>15</v>
      </c>
      <c r="F29" s="290"/>
      <c r="G29" s="290"/>
      <c r="H29" s="290"/>
    </row>
    <row r="30" spans="1:11" x14ac:dyDescent="0.2">
      <c r="E30" s="290"/>
      <c r="F30" s="290"/>
      <c r="G30" s="290"/>
      <c r="H30" s="290"/>
    </row>
    <row r="31" spans="1:11" x14ac:dyDescent="0.2">
      <c r="E31" s="290"/>
      <c r="F31" s="290"/>
      <c r="G31" s="290"/>
      <c r="H31" s="290"/>
    </row>
  </sheetData>
  <mergeCells count="42">
    <mergeCell ref="A20:J20"/>
    <mergeCell ref="I17:J17"/>
    <mergeCell ref="B18:C18"/>
    <mergeCell ref="E18:F18"/>
    <mergeCell ref="I18:J18"/>
    <mergeCell ref="B17:C17"/>
    <mergeCell ref="E17:F17"/>
    <mergeCell ref="I14:J14"/>
    <mergeCell ref="B16:C16"/>
    <mergeCell ref="E16:F16"/>
    <mergeCell ref="I16:J16"/>
    <mergeCell ref="B15:C15"/>
    <mergeCell ref="E15:F15"/>
    <mergeCell ref="I15:J15"/>
    <mergeCell ref="E29:H31"/>
    <mergeCell ref="A8:J8"/>
    <mergeCell ref="B10:C11"/>
    <mergeCell ref="I10:J11"/>
    <mergeCell ref="E10:F11"/>
    <mergeCell ref="D10:D11"/>
    <mergeCell ref="G10:H10"/>
    <mergeCell ref="A10:A11"/>
    <mergeCell ref="A9:J9"/>
    <mergeCell ref="B13:C13"/>
    <mergeCell ref="B12:C12"/>
    <mergeCell ref="E12:F12"/>
    <mergeCell ref="I12:J12"/>
    <mergeCell ref="E13:F13"/>
    <mergeCell ref="B14:C14"/>
    <mergeCell ref="E14:F14"/>
    <mergeCell ref="I13:J13"/>
    <mergeCell ref="A1:J1"/>
    <mergeCell ref="A4:J4"/>
    <mergeCell ref="A7:D7"/>
    <mergeCell ref="E7:J7"/>
    <mergeCell ref="A3:J3"/>
    <mergeCell ref="A5:D5"/>
    <mergeCell ref="E5:J5"/>
    <mergeCell ref="A6:D6"/>
    <mergeCell ref="E6:J6"/>
    <mergeCell ref="A2:E2"/>
    <mergeCell ref="F2:J2"/>
  </mergeCells>
  <dataValidations count="2">
    <dataValidation type="list" allowBlank="1" showInputMessage="1" showErrorMessage="1" prompt="wybierz Program z listy" sqref="E5:J5">
      <formula1>Programy</formula1>
    </dataValidation>
    <dataValidation type="list" allowBlank="1" showInputMessage="1" showErrorMessage="1" prompt="wybierz PI" sqref="A12:A18">
      <formula1>skroty_PI</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N166"/>
  <sheetViews>
    <sheetView view="pageBreakPreview" topLeftCell="A37" zoomScale="70" zoomScaleNormal="100" zoomScaleSheetLayoutView="70" workbookViewId="0">
      <selection activeCell="K46" sqref="K46:L46"/>
    </sheetView>
  </sheetViews>
  <sheetFormatPr defaultColWidth="9.140625" defaultRowHeight="12.75" x14ac:dyDescent="0.2"/>
  <cols>
    <col min="1" max="1" width="5.140625" style="105" customWidth="1"/>
    <col min="2" max="2" width="9.140625" style="105"/>
    <col min="3" max="3" width="18.5703125" style="105" customWidth="1"/>
    <col min="4" max="4" width="9.7109375" style="105" customWidth="1"/>
    <col min="5" max="5" width="11.42578125" style="105" bestFit="1" customWidth="1"/>
    <col min="6" max="11" width="9.7109375" style="105" customWidth="1"/>
    <col min="12" max="12" width="79.5703125" style="105" customWidth="1"/>
    <col min="13" max="16384" width="9.140625" style="105"/>
  </cols>
  <sheetData>
    <row r="1" spans="1:14" ht="41.25" customHeight="1" x14ac:dyDescent="0.2">
      <c r="A1" s="376" t="s">
        <v>1809</v>
      </c>
      <c r="B1" s="377"/>
      <c r="C1" s="377"/>
      <c r="D1" s="377"/>
      <c r="E1" s="377"/>
      <c r="F1" s="377"/>
      <c r="G1" s="377"/>
      <c r="H1" s="377"/>
      <c r="I1" s="377"/>
      <c r="J1" s="377"/>
      <c r="K1" s="377"/>
      <c r="L1" s="378"/>
      <c r="N1" s="105" t="s">
        <v>1810</v>
      </c>
    </row>
    <row r="2" spans="1:14" ht="30" customHeight="1" thickBot="1" x14ac:dyDescent="0.25">
      <c r="A2" s="106">
        <v>1</v>
      </c>
      <c r="B2" s="379" t="s">
        <v>1811</v>
      </c>
      <c r="C2" s="379"/>
      <c r="D2" s="379"/>
      <c r="E2" s="380"/>
      <c r="F2" s="381" t="s">
        <v>1991</v>
      </c>
      <c r="G2" s="381"/>
      <c r="H2" s="381"/>
      <c r="I2" s="381"/>
      <c r="J2" s="381"/>
      <c r="K2" s="381"/>
      <c r="L2" s="382"/>
      <c r="N2" s="105" t="s">
        <v>1812</v>
      </c>
    </row>
    <row r="3" spans="1:14" ht="15" customHeight="1" thickBot="1" x14ac:dyDescent="0.25">
      <c r="A3" s="383"/>
      <c r="B3" s="384"/>
      <c r="C3" s="384"/>
      <c r="D3" s="384"/>
      <c r="E3" s="384"/>
      <c r="F3" s="384"/>
      <c r="G3" s="384"/>
      <c r="H3" s="384"/>
      <c r="I3" s="384"/>
      <c r="J3" s="384"/>
      <c r="K3" s="384"/>
      <c r="L3" s="385"/>
    </row>
    <row r="4" spans="1:14" ht="30" customHeight="1" x14ac:dyDescent="0.25">
      <c r="A4" s="386" t="s">
        <v>0</v>
      </c>
      <c r="B4" s="387"/>
      <c r="C4" s="387"/>
      <c r="D4" s="387"/>
      <c r="E4" s="387"/>
      <c r="F4" s="387"/>
      <c r="G4" s="387"/>
      <c r="H4" s="387"/>
      <c r="I4" s="387"/>
      <c r="J4" s="387"/>
      <c r="K4" s="388"/>
      <c r="L4" s="389"/>
    </row>
    <row r="5" spans="1:14" ht="56.45" customHeight="1" x14ac:dyDescent="0.2">
      <c r="A5" s="107">
        <v>2</v>
      </c>
      <c r="B5" s="656" t="s">
        <v>1813</v>
      </c>
      <c r="C5" s="656"/>
      <c r="D5" s="656"/>
      <c r="E5" s="391" t="s">
        <v>1976</v>
      </c>
      <c r="F5" s="391"/>
      <c r="G5" s="391"/>
      <c r="H5" s="391"/>
      <c r="I5" s="391"/>
      <c r="J5" s="391"/>
      <c r="K5" s="391"/>
      <c r="L5" s="392"/>
      <c r="N5" s="105" t="s">
        <v>1814</v>
      </c>
    </row>
    <row r="6" spans="1:14" ht="39" customHeight="1" x14ac:dyDescent="0.2">
      <c r="A6" s="393">
        <v>3</v>
      </c>
      <c r="B6" s="656" t="s">
        <v>1815</v>
      </c>
      <c r="C6" s="656"/>
      <c r="D6" s="656"/>
      <c r="E6" s="391" t="s">
        <v>1977</v>
      </c>
      <c r="F6" s="391"/>
      <c r="G6" s="391"/>
      <c r="H6" s="391"/>
      <c r="I6" s="391"/>
      <c r="J6" s="391"/>
      <c r="K6" s="391"/>
      <c r="L6" s="392"/>
      <c r="N6" s="105" t="s">
        <v>1816</v>
      </c>
    </row>
    <row r="7" spans="1:14" ht="30" customHeight="1" x14ac:dyDescent="0.2">
      <c r="A7" s="393"/>
      <c r="B7" s="656"/>
      <c r="C7" s="656"/>
      <c r="D7" s="656"/>
      <c r="E7" s="108" t="s">
        <v>1817</v>
      </c>
      <c r="F7" s="394" t="s">
        <v>352</v>
      </c>
      <c r="G7" s="394"/>
      <c r="H7" s="394"/>
      <c r="I7" s="108" t="s">
        <v>1818</v>
      </c>
      <c r="J7" s="413">
        <v>6201</v>
      </c>
      <c r="K7" s="414"/>
      <c r="L7" s="415"/>
    </row>
    <row r="8" spans="1:14" ht="30" customHeight="1" x14ac:dyDescent="0.2">
      <c r="A8" s="393">
        <v>4</v>
      </c>
      <c r="B8" s="656" t="s">
        <v>1819</v>
      </c>
      <c r="C8" s="656"/>
      <c r="D8" s="656"/>
      <c r="E8" s="391" t="s">
        <v>1820</v>
      </c>
      <c r="F8" s="391"/>
      <c r="G8" s="391"/>
      <c r="H8" s="391"/>
      <c r="I8" s="391"/>
      <c r="J8" s="391"/>
      <c r="K8" s="391"/>
      <c r="L8" s="392"/>
      <c r="N8" s="105" t="s">
        <v>1812</v>
      </c>
    </row>
    <row r="9" spans="1:14" ht="30" customHeight="1" x14ac:dyDescent="0.2">
      <c r="A9" s="393"/>
      <c r="B9" s="656"/>
      <c r="C9" s="656"/>
      <c r="D9" s="656"/>
      <c r="E9" s="108" t="s">
        <v>1817</v>
      </c>
      <c r="F9" s="396"/>
      <c r="G9" s="396"/>
      <c r="H9" s="396"/>
      <c r="I9" s="108" t="s">
        <v>1818</v>
      </c>
      <c r="J9" s="397"/>
      <c r="K9" s="398"/>
      <c r="L9" s="399"/>
    </row>
    <row r="10" spans="1:14" ht="30" customHeight="1" x14ac:dyDescent="0.2">
      <c r="A10" s="107">
        <v>5</v>
      </c>
      <c r="B10" s="656" t="s">
        <v>11</v>
      </c>
      <c r="C10" s="656"/>
      <c r="D10" s="656"/>
      <c r="E10" s="820" t="s">
        <v>14</v>
      </c>
      <c r="F10" s="820"/>
      <c r="G10" s="820"/>
      <c r="H10" s="820"/>
      <c r="I10" s="820"/>
      <c r="J10" s="820"/>
      <c r="K10" s="821"/>
      <c r="L10" s="822"/>
      <c r="N10" s="105" t="s">
        <v>1812</v>
      </c>
    </row>
    <row r="11" spans="1:14" ht="33" customHeight="1" x14ac:dyDescent="0.2">
      <c r="A11" s="107">
        <v>6</v>
      </c>
      <c r="B11" s="656" t="s">
        <v>1822</v>
      </c>
      <c r="C11" s="656"/>
      <c r="D11" s="656"/>
      <c r="E11" s="823" t="s">
        <v>1823</v>
      </c>
      <c r="F11" s="823"/>
      <c r="G11" s="823"/>
      <c r="H11" s="823"/>
      <c r="I11" s="823"/>
      <c r="J11" s="823"/>
      <c r="K11" s="823"/>
      <c r="L11" s="824"/>
      <c r="N11" s="105" t="s">
        <v>1812</v>
      </c>
    </row>
    <row r="12" spans="1:14" ht="30" customHeight="1" x14ac:dyDescent="0.2">
      <c r="A12" s="107">
        <v>7</v>
      </c>
      <c r="B12" s="656" t="s">
        <v>1824</v>
      </c>
      <c r="C12" s="656"/>
      <c r="D12" s="656"/>
      <c r="E12" s="825" t="s">
        <v>1825</v>
      </c>
      <c r="F12" s="825"/>
      <c r="G12" s="825"/>
      <c r="H12" s="825"/>
      <c r="I12" s="825"/>
      <c r="J12" s="825"/>
      <c r="K12" s="825"/>
      <c r="L12" s="826"/>
      <c r="N12" s="105" t="s">
        <v>1812</v>
      </c>
    </row>
    <row r="13" spans="1:14" ht="30" customHeight="1" x14ac:dyDescent="0.2">
      <c r="A13" s="107">
        <v>8</v>
      </c>
      <c r="B13" s="656" t="s">
        <v>1826</v>
      </c>
      <c r="C13" s="656"/>
      <c r="D13" s="656"/>
      <c r="E13" s="829" t="s">
        <v>1821</v>
      </c>
      <c r="F13" s="829"/>
      <c r="G13" s="829"/>
      <c r="H13" s="829"/>
      <c r="I13" s="829"/>
      <c r="J13" s="829"/>
      <c r="K13" s="829"/>
      <c r="L13" s="830"/>
      <c r="N13" s="105" t="s">
        <v>1812</v>
      </c>
    </row>
    <row r="14" spans="1:14" ht="54.75" customHeight="1" thickBot="1" x14ac:dyDescent="0.25">
      <c r="A14" s="107">
        <v>9</v>
      </c>
      <c r="B14" s="656" t="s">
        <v>2</v>
      </c>
      <c r="C14" s="656"/>
      <c r="D14" s="656"/>
      <c r="E14" s="439" t="s">
        <v>17</v>
      </c>
      <c r="F14" s="439"/>
      <c r="G14" s="439"/>
      <c r="H14" s="439"/>
      <c r="I14" s="439"/>
      <c r="J14" s="439"/>
      <c r="K14" s="439"/>
      <c r="L14" s="440"/>
      <c r="N14" s="105" t="s">
        <v>1812</v>
      </c>
    </row>
    <row r="15" spans="1:14" ht="15" customHeight="1" thickBot="1" x14ac:dyDescent="0.25">
      <c r="A15" s="383"/>
      <c r="B15" s="384"/>
      <c r="C15" s="384"/>
      <c r="D15" s="384"/>
      <c r="E15" s="384"/>
      <c r="F15" s="384"/>
      <c r="G15" s="384"/>
      <c r="H15" s="384"/>
      <c r="I15" s="384"/>
      <c r="J15" s="384"/>
      <c r="K15" s="384"/>
      <c r="L15" s="385"/>
    </row>
    <row r="16" spans="1:14" ht="30" customHeight="1" x14ac:dyDescent="0.2">
      <c r="A16" s="386" t="s">
        <v>1827</v>
      </c>
      <c r="B16" s="387"/>
      <c r="C16" s="387"/>
      <c r="D16" s="387"/>
      <c r="E16" s="387"/>
      <c r="F16" s="387"/>
      <c r="G16" s="387"/>
      <c r="H16" s="387"/>
      <c r="I16" s="387"/>
      <c r="J16" s="387"/>
      <c r="K16" s="387"/>
      <c r="L16" s="430"/>
    </row>
    <row r="17" spans="1:14" ht="41.25" customHeight="1" x14ac:dyDescent="0.2">
      <c r="A17" s="107">
        <v>10</v>
      </c>
      <c r="B17" s="431" t="s">
        <v>1828</v>
      </c>
      <c r="C17" s="431"/>
      <c r="D17" s="673" t="s">
        <v>1829</v>
      </c>
      <c r="E17" s="673"/>
      <c r="F17" s="673"/>
      <c r="G17" s="673"/>
      <c r="H17" s="673"/>
      <c r="I17" s="673"/>
      <c r="J17" s="673"/>
      <c r="K17" s="673"/>
      <c r="L17" s="674"/>
      <c r="N17" s="105" t="s">
        <v>1812</v>
      </c>
    </row>
    <row r="18" spans="1:14" ht="69.75" customHeight="1" thickBot="1" x14ac:dyDescent="0.25">
      <c r="A18" s="85">
        <v>11</v>
      </c>
      <c r="B18" s="434" t="s">
        <v>1830</v>
      </c>
      <c r="C18" s="434"/>
      <c r="D18" s="827" t="s">
        <v>1831</v>
      </c>
      <c r="E18" s="827"/>
      <c r="F18" s="827"/>
      <c r="G18" s="827"/>
      <c r="H18" s="827"/>
      <c r="I18" s="827"/>
      <c r="J18" s="827"/>
      <c r="K18" s="827"/>
      <c r="L18" s="828"/>
      <c r="N18" s="105" t="s">
        <v>1812</v>
      </c>
    </row>
    <row r="19" spans="1:14" ht="15" customHeight="1" thickBot="1" x14ac:dyDescent="0.25">
      <c r="A19" s="462"/>
      <c r="B19" s="462"/>
      <c r="C19" s="462"/>
      <c r="D19" s="462"/>
      <c r="E19" s="462"/>
      <c r="F19" s="462"/>
      <c r="G19" s="462"/>
      <c r="H19" s="462"/>
      <c r="I19" s="462"/>
      <c r="J19" s="462"/>
      <c r="K19" s="462"/>
      <c r="L19" s="462"/>
    </row>
    <row r="20" spans="1:14" ht="30" customHeight="1" x14ac:dyDescent="0.2">
      <c r="A20" s="86">
        <v>12</v>
      </c>
      <c r="B20" s="463" t="s">
        <v>1832</v>
      </c>
      <c r="C20" s="463"/>
      <c r="D20" s="834" t="s">
        <v>1833</v>
      </c>
      <c r="E20" s="834"/>
      <c r="F20" s="834"/>
      <c r="G20" s="834"/>
      <c r="H20" s="834"/>
      <c r="I20" s="834"/>
      <c r="J20" s="834"/>
      <c r="K20" s="834"/>
      <c r="L20" s="835"/>
      <c r="N20" s="105" t="s">
        <v>1812</v>
      </c>
    </row>
    <row r="21" spans="1:14" ht="30" customHeight="1" x14ac:dyDescent="0.2">
      <c r="A21" s="87">
        <v>13</v>
      </c>
      <c r="B21" s="431" t="s">
        <v>1834</v>
      </c>
      <c r="C21" s="431"/>
      <c r="D21" s="673" t="s">
        <v>1835</v>
      </c>
      <c r="E21" s="673"/>
      <c r="F21" s="673"/>
      <c r="G21" s="673"/>
      <c r="H21" s="673"/>
      <c r="I21" s="673"/>
      <c r="J21" s="673"/>
      <c r="K21" s="673"/>
      <c r="L21" s="674"/>
      <c r="N21" s="105" t="s">
        <v>1812</v>
      </c>
    </row>
    <row r="22" spans="1:14" ht="63" customHeight="1" x14ac:dyDescent="0.2">
      <c r="A22" s="87">
        <v>14</v>
      </c>
      <c r="B22" s="431" t="s">
        <v>1836</v>
      </c>
      <c r="C22" s="431"/>
      <c r="D22" s="673" t="s">
        <v>1837</v>
      </c>
      <c r="E22" s="673"/>
      <c r="F22" s="673"/>
      <c r="G22" s="673"/>
      <c r="H22" s="673"/>
      <c r="I22" s="673"/>
      <c r="J22" s="673"/>
      <c r="K22" s="673"/>
      <c r="L22" s="674"/>
      <c r="N22" s="105" t="s">
        <v>1812</v>
      </c>
    </row>
    <row r="23" spans="1:14" ht="83.25" customHeight="1" x14ac:dyDescent="0.2">
      <c r="A23" s="87">
        <v>15</v>
      </c>
      <c r="B23" s="431" t="s">
        <v>1838</v>
      </c>
      <c r="C23" s="431"/>
      <c r="D23" s="831" t="s">
        <v>2098</v>
      </c>
      <c r="E23" s="832"/>
      <c r="F23" s="832"/>
      <c r="G23" s="832"/>
      <c r="H23" s="832"/>
      <c r="I23" s="832"/>
      <c r="J23" s="832"/>
      <c r="K23" s="832"/>
      <c r="L23" s="833"/>
      <c r="N23" s="105" t="s">
        <v>1812</v>
      </c>
    </row>
    <row r="24" spans="1:14" ht="221.25" customHeight="1" x14ac:dyDescent="0.2">
      <c r="A24" s="148">
        <v>16</v>
      </c>
      <c r="B24" s="448" t="s">
        <v>1839</v>
      </c>
      <c r="C24" s="449"/>
      <c r="D24" s="858" t="s">
        <v>2112</v>
      </c>
      <c r="E24" s="859"/>
      <c r="F24" s="859"/>
      <c r="G24" s="859"/>
      <c r="H24" s="859"/>
      <c r="I24" s="859"/>
      <c r="J24" s="859"/>
      <c r="K24" s="859"/>
      <c r="L24" s="860"/>
      <c r="N24" s="105" t="s">
        <v>1840</v>
      </c>
    </row>
    <row r="25" spans="1:14" ht="156.6" customHeight="1" x14ac:dyDescent="0.2">
      <c r="A25" s="87">
        <v>17</v>
      </c>
      <c r="B25" s="458" t="s">
        <v>1841</v>
      </c>
      <c r="C25" s="459"/>
      <c r="D25" s="831" t="s">
        <v>1978</v>
      </c>
      <c r="E25" s="832"/>
      <c r="F25" s="832"/>
      <c r="G25" s="832"/>
      <c r="H25" s="832"/>
      <c r="I25" s="832"/>
      <c r="J25" s="832"/>
      <c r="K25" s="832"/>
      <c r="L25" s="833"/>
      <c r="N25" s="105" t="s">
        <v>1812</v>
      </c>
    </row>
    <row r="26" spans="1:14" ht="138.75" customHeight="1" thickBot="1" x14ac:dyDescent="0.25">
      <c r="A26" s="85">
        <v>18</v>
      </c>
      <c r="B26" s="472" t="s">
        <v>1842</v>
      </c>
      <c r="C26" s="472"/>
      <c r="D26" s="840" t="s">
        <v>1979</v>
      </c>
      <c r="E26" s="841"/>
      <c r="F26" s="841"/>
      <c r="G26" s="841"/>
      <c r="H26" s="841"/>
      <c r="I26" s="841"/>
      <c r="J26" s="841"/>
      <c r="K26" s="841"/>
      <c r="L26" s="842"/>
      <c r="N26" s="105" t="s">
        <v>1812</v>
      </c>
    </row>
    <row r="27" spans="1:14" ht="57" customHeight="1" x14ac:dyDescent="0.2">
      <c r="A27" s="86">
        <v>19</v>
      </c>
      <c r="B27" s="476" t="s">
        <v>1843</v>
      </c>
      <c r="C27" s="476"/>
      <c r="D27" s="843" t="s">
        <v>1980</v>
      </c>
      <c r="E27" s="843"/>
      <c r="F27" s="843"/>
      <c r="G27" s="843"/>
      <c r="H27" s="843"/>
      <c r="I27" s="843"/>
      <c r="J27" s="843"/>
      <c r="K27" s="843"/>
      <c r="L27" s="844"/>
      <c r="N27" s="105" t="s">
        <v>1812</v>
      </c>
    </row>
    <row r="28" spans="1:14" ht="96.75" customHeight="1" x14ac:dyDescent="0.2">
      <c r="A28" s="87">
        <v>20</v>
      </c>
      <c r="B28" s="478" t="s">
        <v>1844</v>
      </c>
      <c r="C28" s="478"/>
      <c r="D28" s="836" t="s">
        <v>2250</v>
      </c>
      <c r="E28" s="836"/>
      <c r="F28" s="836"/>
      <c r="G28" s="836"/>
      <c r="H28" s="836"/>
      <c r="I28" s="836"/>
      <c r="J28" s="836"/>
      <c r="K28" s="836"/>
      <c r="L28" s="837"/>
      <c r="N28" s="105" t="s">
        <v>1845</v>
      </c>
    </row>
    <row r="29" spans="1:14" ht="285" customHeight="1" thickBot="1" x14ac:dyDescent="0.25">
      <c r="A29" s="87">
        <v>21</v>
      </c>
      <c r="B29" s="431" t="s">
        <v>1846</v>
      </c>
      <c r="C29" s="431"/>
      <c r="D29" s="831" t="s">
        <v>2110</v>
      </c>
      <c r="E29" s="838"/>
      <c r="F29" s="838"/>
      <c r="G29" s="838"/>
      <c r="H29" s="838"/>
      <c r="I29" s="838"/>
      <c r="J29" s="838"/>
      <c r="K29" s="838"/>
      <c r="L29" s="839"/>
      <c r="N29" s="105" t="s">
        <v>1812</v>
      </c>
    </row>
    <row r="30" spans="1:14" ht="13.5" thickBot="1" x14ac:dyDescent="0.25">
      <c r="A30" s="462"/>
      <c r="B30" s="462"/>
      <c r="C30" s="462"/>
      <c r="D30" s="462"/>
      <c r="E30" s="462"/>
      <c r="F30" s="462"/>
      <c r="G30" s="462"/>
      <c r="H30" s="462"/>
      <c r="I30" s="462"/>
      <c r="J30" s="462"/>
      <c r="K30" s="462"/>
      <c r="L30" s="462"/>
    </row>
    <row r="31" spans="1:14" ht="60" customHeight="1" x14ac:dyDescent="0.2">
      <c r="A31" s="88">
        <v>22</v>
      </c>
      <c r="B31" s="485" t="s">
        <v>1951</v>
      </c>
      <c r="C31" s="485"/>
      <c r="D31" s="486" t="s">
        <v>1952</v>
      </c>
      <c r="E31" s="486"/>
      <c r="F31" s="488" t="s">
        <v>1661</v>
      </c>
      <c r="G31" s="488"/>
      <c r="H31" s="489" t="s">
        <v>1953</v>
      </c>
      <c r="I31" s="490"/>
      <c r="J31" s="688" t="s">
        <v>1981</v>
      </c>
      <c r="K31" s="689"/>
      <c r="L31" s="690"/>
      <c r="N31" s="105" t="s">
        <v>1847</v>
      </c>
    </row>
    <row r="32" spans="1:14" ht="60" customHeight="1" thickBot="1" x14ac:dyDescent="0.25">
      <c r="A32" s="85">
        <v>23</v>
      </c>
      <c r="B32" s="479" t="s">
        <v>1954</v>
      </c>
      <c r="C32" s="480"/>
      <c r="D32" s="686" t="s">
        <v>1661</v>
      </c>
      <c r="E32" s="686"/>
      <c r="F32" s="686"/>
      <c r="G32" s="686"/>
      <c r="H32" s="686"/>
      <c r="I32" s="686"/>
      <c r="J32" s="686"/>
      <c r="K32" s="686"/>
      <c r="L32" s="687"/>
      <c r="N32" s="105" t="s">
        <v>1848</v>
      </c>
    </row>
    <row r="33" spans="1:14" ht="15" customHeight="1" thickBot="1" x14ac:dyDescent="0.25">
      <c r="A33" s="462"/>
      <c r="B33" s="462"/>
      <c r="C33" s="462"/>
      <c r="D33" s="462"/>
      <c r="E33" s="462"/>
      <c r="F33" s="462"/>
      <c r="G33" s="462"/>
      <c r="H33" s="462"/>
      <c r="I33" s="462"/>
      <c r="J33" s="462"/>
      <c r="K33" s="462"/>
      <c r="L33" s="462"/>
    </row>
    <row r="34" spans="1:14" ht="30" customHeight="1" x14ac:dyDescent="0.2">
      <c r="A34" s="483" t="s">
        <v>1849</v>
      </c>
      <c r="B34" s="484"/>
      <c r="C34" s="484"/>
      <c r="D34" s="89" t="s">
        <v>1850</v>
      </c>
      <c r="E34" s="89">
        <v>2017</v>
      </c>
      <c r="F34" s="89">
        <v>2018</v>
      </c>
      <c r="G34" s="89">
        <v>2019</v>
      </c>
      <c r="H34" s="89">
        <v>2020</v>
      </c>
      <c r="I34" s="89">
        <v>2021</v>
      </c>
      <c r="J34" s="89">
        <v>2022</v>
      </c>
      <c r="K34" s="89">
        <v>2023</v>
      </c>
      <c r="L34" s="90" t="s">
        <v>1851</v>
      </c>
    </row>
    <row r="35" spans="1:14" ht="45" customHeight="1" x14ac:dyDescent="0.2">
      <c r="A35" s="87">
        <v>24</v>
      </c>
      <c r="B35" s="478" t="s">
        <v>1852</v>
      </c>
      <c r="C35" s="478"/>
      <c r="D35" s="144">
        <v>0</v>
      </c>
      <c r="E35" s="145">
        <v>12000000</v>
      </c>
      <c r="F35" s="144">
        <v>0</v>
      </c>
      <c r="G35" s="144">
        <v>0</v>
      </c>
      <c r="H35" s="144">
        <v>0</v>
      </c>
      <c r="I35" s="144">
        <v>0</v>
      </c>
      <c r="J35" s="144">
        <v>0</v>
      </c>
      <c r="K35" s="144">
        <v>0</v>
      </c>
      <c r="L35" s="146">
        <f>SUM(D35:K35)</f>
        <v>12000000</v>
      </c>
      <c r="N35" s="105" t="s">
        <v>1853</v>
      </c>
    </row>
    <row r="36" spans="1:14" ht="45" customHeight="1" x14ac:dyDescent="0.2">
      <c r="A36" s="87">
        <v>25</v>
      </c>
      <c r="B36" s="478" t="s">
        <v>1854</v>
      </c>
      <c r="C36" s="478"/>
      <c r="D36" s="144">
        <v>0</v>
      </c>
      <c r="E36" s="145">
        <v>12000000</v>
      </c>
      <c r="F36" s="144">
        <v>0</v>
      </c>
      <c r="G36" s="144">
        <v>0</v>
      </c>
      <c r="H36" s="144">
        <v>0</v>
      </c>
      <c r="I36" s="144">
        <v>0</v>
      </c>
      <c r="J36" s="144">
        <v>0</v>
      </c>
      <c r="K36" s="144">
        <v>0</v>
      </c>
      <c r="L36" s="146">
        <f>SUM(D36:K36)</f>
        <v>12000000</v>
      </c>
      <c r="N36" s="105" t="s">
        <v>1855</v>
      </c>
    </row>
    <row r="37" spans="1:14" ht="45" customHeight="1" x14ac:dyDescent="0.2">
      <c r="A37" s="87">
        <v>26</v>
      </c>
      <c r="B37" s="478" t="s">
        <v>1856</v>
      </c>
      <c r="C37" s="478"/>
      <c r="D37" s="144">
        <v>0</v>
      </c>
      <c r="E37" s="145">
        <f t="shared" ref="E37" si="0">ROUNDDOWN(E36*0.85,2)</f>
        <v>10200000</v>
      </c>
      <c r="F37" s="144">
        <v>0</v>
      </c>
      <c r="G37" s="144">
        <v>0</v>
      </c>
      <c r="H37" s="144">
        <v>0</v>
      </c>
      <c r="I37" s="144">
        <v>0</v>
      </c>
      <c r="J37" s="144">
        <v>0</v>
      </c>
      <c r="K37" s="144">
        <v>0</v>
      </c>
      <c r="L37" s="146">
        <f>SUM(D37:K37)</f>
        <v>10200000</v>
      </c>
      <c r="N37" s="105" t="s">
        <v>1857</v>
      </c>
    </row>
    <row r="38" spans="1:14" ht="45" customHeight="1" thickBot="1" x14ac:dyDescent="0.25">
      <c r="A38" s="85">
        <v>27</v>
      </c>
      <c r="B38" s="472" t="s">
        <v>1858</v>
      </c>
      <c r="C38" s="472"/>
      <c r="D38" s="147">
        <f>IFERROR(D37/D36,0)</f>
        <v>0</v>
      </c>
      <c r="E38" s="147">
        <f>IFERROR(E37/E36,0)</f>
        <v>0.85</v>
      </c>
      <c r="F38" s="147">
        <f t="shared" ref="F38:K38" si="1">IFERROR(F37/F36,0)</f>
        <v>0</v>
      </c>
      <c r="G38" s="147">
        <f t="shared" si="1"/>
        <v>0</v>
      </c>
      <c r="H38" s="147">
        <f t="shared" si="1"/>
        <v>0</v>
      </c>
      <c r="I38" s="147">
        <f t="shared" si="1"/>
        <v>0</v>
      </c>
      <c r="J38" s="147">
        <f t="shared" si="1"/>
        <v>0</v>
      </c>
      <c r="K38" s="147">
        <f t="shared" si="1"/>
        <v>0</v>
      </c>
      <c r="L38" s="147">
        <f>IFERROR(L37/L36,"")</f>
        <v>0.85</v>
      </c>
      <c r="N38" s="105" t="s">
        <v>1812</v>
      </c>
    </row>
    <row r="39" spans="1:14" ht="13.5" thickBot="1" x14ac:dyDescent="0.25">
      <c r="A39" s="495"/>
      <c r="B39" s="495"/>
      <c r="C39" s="495"/>
      <c r="D39" s="495"/>
      <c r="E39" s="495"/>
      <c r="F39" s="495"/>
      <c r="G39" s="495"/>
      <c r="H39" s="495"/>
      <c r="I39" s="495"/>
      <c r="J39" s="495"/>
      <c r="K39" s="495"/>
      <c r="L39" s="495"/>
    </row>
    <row r="40" spans="1:14" ht="30" customHeight="1" x14ac:dyDescent="0.2">
      <c r="A40" s="558">
        <v>28</v>
      </c>
      <c r="B40" s="484" t="s">
        <v>1859</v>
      </c>
      <c r="C40" s="484"/>
      <c r="D40" s="484"/>
      <c r="E40" s="484"/>
      <c r="F40" s="484"/>
      <c r="G40" s="484"/>
      <c r="H40" s="484"/>
      <c r="I40" s="484"/>
      <c r="J40" s="484"/>
      <c r="K40" s="484"/>
      <c r="L40" s="498"/>
      <c r="N40" s="105" t="s">
        <v>1812</v>
      </c>
    </row>
    <row r="41" spans="1:14" ht="30" customHeight="1" x14ac:dyDescent="0.2">
      <c r="A41" s="559"/>
      <c r="B41" s="692" t="s">
        <v>1860</v>
      </c>
      <c r="C41" s="692"/>
      <c r="D41" s="562" t="s">
        <v>1861</v>
      </c>
      <c r="E41" s="693"/>
      <c r="F41" s="693"/>
      <c r="G41" s="693"/>
      <c r="H41" s="693"/>
      <c r="I41" s="693"/>
      <c r="J41" s="563"/>
      <c r="K41" s="562" t="s">
        <v>1862</v>
      </c>
      <c r="L41" s="694"/>
    </row>
    <row r="42" spans="1:14" ht="79.150000000000006" customHeight="1" x14ac:dyDescent="0.2">
      <c r="A42" s="559"/>
      <c r="B42" s="424" t="s">
        <v>1982</v>
      </c>
      <c r="C42" s="845"/>
      <c r="D42" s="846" t="s">
        <v>1983</v>
      </c>
      <c r="E42" s="847"/>
      <c r="F42" s="847"/>
      <c r="G42" s="847"/>
      <c r="H42" s="847"/>
      <c r="I42" s="847"/>
      <c r="J42" s="848"/>
      <c r="K42" s="699">
        <v>300000</v>
      </c>
      <c r="L42" s="791"/>
    </row>
    <row r="43" spans="1:14" ht="30" customHeight="1" x14ac:dyDescent="0.2">
      <c r="A43" s="559"/>
      <c r="B43" s="856" t="s">
        <v>1969</v>
      </c>
      <c r="C43" s="857"/>
      <c r="D43" s="851" t="s">
        <v>1984</v>
      </c>
      <c r="E43" s="852"/>
      <c r="F43" s="852"/>
      <c r="G43" s="852"/>
      <c r="H43" s="852"/>
      <c r="I43" s="852"/>
      <c r="J43" s="853"/>
      <c r="K43" s="699">
        <v>8200000</v>
      </c>
      <c r="L43" s="791"/>
    </row>
    <row r="44" spans="1:14" ht="64.150000000000006" customHeight="1" x14ac:dyDescent="0.2">
      <c r="A44" s="559"/>
      <c r="B44" s="424" t="s">
        <v>1985</v>
      </c>
      <c r="C44" s="845"/>
      <c r="D44" s="851" t="s">
        <v>1986</v>
      </c>
      <c r="E44" s="852"/>
      <c r="F44" s="852"/>
      <c r="G44" s="852"/>
      <c r="H44" s="852"/>
      <c r="I44" s="852"/>
      <c r="J44" s="853"/>
      <c r="K44" s="699">
        <v>2000000</v>
      </c>
      <c r="L44" s="791"/>
    </row>
    <row r="45" spans="1:14" ht="43.15" customHeight="1" x14ac:dyDescent="0.2">
      <c r="A45" s="559"/>
      <c r="B45" s="424" t="s">
        <v>1987</v>
      </c>
      <c r="C45" s="845"/>
      <c r="D45" s="846" t="s">
        <v>1988</v>
      </c>
      <c r="E45" s="847"/>
      <c r="F45" s="847"/>
      <c r="G45" s="847"/>
      <c r="H45" s="847"/>
      <c r="I45" s="847"/>
      <c r="J45" s="848"/>
      <c r="K45" s="699">
        <v>500000</v>
      </c>
      <c r="L45" s="791"/>
    </row>
    <row r="46" spans="1:14" ht="42.6" customHeight="1" thickBot="1" x14ac:dyDescent="0.25">
      <c r="A46" s="804"/>
      <c r="B46" s="849" t="s">
        <v>1989</v>
      </c>
      <c r="C46" s="850"/>
      <c r="D46" s="851" t="s">
        <v>1990</v>
      </c>
      <c r="E46" s="852"/>
      <c r="F46" s="852"/>
      <c r="G46" s="852"/>
      <c r="H46" s="852"/>
      <c r="I46" s="852"/>
      <c r="J46" s="853"/>
      <c r="K46" s="854">
        <v>1000000</v>
      </c>
      <c r="L46" s="855"/>
    </row>
    <row r="47" spans="1:14" ht="15" customHeight="1" thickBot="1" x14ac:dyDescent="0.25">
      <c r="A47" s="462"/>
      <c r="B47" s="462"/>
      <c r="C47" s="462"/>
      <c r="D47" s="462"/>
      <c r="E47" s="462"/>
      <c r="F47" s="462"/>
      <c r="G47" s="462"/>
      <c r="H47" s="462"/>
      <c r="I47" s="462"/>
      <c r="J47" s="462"/>
      <c r="K47" s="462"/>
      <c r="L47" s="462"/>
    </row>
    <row r="48" spans="1:14" ht="30" customHeight="1" x14ac:dyDescent="0.2">
      <c r="A48" s="558">
        <v>29</v>
      </c>
      <c r="B48" s="560" t="s">
        <v>1955</v>
      </c>
      <c r="C48" s="560"/>
      <c r="D48" s="560"/>
      <c r="E48" s="560"/>
      <c r="F48" s="560"/>
      <c r="G48" s="560"/>
      <c r="H48" s="560"/>
      <c r="I48" s="560"/>
      <c r="J48" s="560"/>
      <c r="K48" s="560"/>
      <c r="L48" s="561"/>
      <c r="N48" s="105" t="s">
        <v>1863</v>
      </c>
    </row>
    <row r="49" spans="1:12" ht="42.75" customHeight="1" x14ac:dyDescent="0.2">
      <c r="A49" s="559"/>
      <c r="B49" s="500" t="s">
        <v>1864</v>
      </c>
      <c r="C49" s="501"/>
      <c r="D49" s="502"/>
      <c r="E49" s="500" t="s">
        <v>1865</v>
      </c>
      <c r="F49" s="502"/>
      <c r="G49" s="500" t="s">
        <v>1866</v>
      </c>
      <c r="H49" s="502"/>
      <c r="I49" s="562" t="s">
        <v>1867</v>
      </c>
      <c r="J49" s="563"/>
      <c r="K49" s="499" t="s">
        <v>1868</v>
      </c>
      <c r="L49" s="541"/>
    </row>
    <row r="50" spans="1:12" ht="31.5" customHeight="1" x14ac:dyDescent="0.2">
      <c r="A50" s="559"/>
      <c r="B50" s="545" t="s">
        <v>1869</v>
      </c>
      <c r="C50" s="546"/>
      <c r="D50" s="547"/>
      <c r="E50" s="548" t="s">
        <v>1870</v>
      </c>
      <c r="F50" s="549"/>
      <c r="G50" s="548" t="s">
        <v>1871</v>
      </c>
      <c r="H50" s="549"/>
      <c r="I50" s="129"/>
      <c r="J50" s="130">
        <v>2076</v>
      </c>
      <c r="K50" s="712">
        <v>598470</v>
      </c>
      <c r="L50" s="713"/>
    </row>
    <row r="51" spans="1:12" ht="41.25" customHeight="1" x14ac:dyDescent="0.2">
      <c r="A51" s="559"/>
      <c r="B51" s="545" t="s">
        <v>1873</v>
      </c>
      <c r="C51" s="546"/>
      <c r="D51" s="547"/>
      <c r="E51" s="548" t="s">
        <v>1874</v>
      </c>
      <c r="F51" s="549"/>
      <c r="G51" s="548" t="s">
        <v>1875</v>
      </c>
      <c r="H51" s="549"/>
      <c r="I51" s="131"/>
      <c r="J51" s="127">
        <v>1</v>
      </c>
      <c r="K51" s="548">
        <v>31</v>
      </c>
      <c r="L51" s="716"/>
    </row>
    <row r="52" spans="1:12" ht="51.75" customHeight="1" x14ac:dyDescent="0.2">
      <c r="A52" s="559"/>
      <c r="B52" s="545" t="s">
        <v>1876</v>
      </c>
      <c r="C52" s="546"/>
      <c r="D52" s="547"/>
      <c r="E52" s="548" t="s">
        <v>1874</v>
      </c>
      <c r="F52" s="549"/>
      <c r="G52" s="548" t="s">
        <v>1875</v>
      </c>
      <c r="H52" s="549"/>
      <c r="I52" s="132"/>
      <c r="J52" s="127">
        <v>1</v>
      </c>
      <c r="K52" s="548">
        <v>31</v>
      </c>
      <c r="L52" s="716"/>
    </row>
    <row r="53" spans="1:12" ht="27.75" customHeight="1" x14ac:dyDescent="0.2">
      <c r="A53" s="559"/>
      <c r="B53" s="545" t="s">
        <v>1877</v>
      </c>
      <c r="C53" s="546"/>
      <c r="D53" s="547"/>
      <c r="E53" s="548" t="s">
        <v>1874</v>
      </c>
      <c r="F53" s="549"/>
      <c r="G53" s="548" t="s">
        <v>1878</v>
      </c>
      <c r="H53" s="549"/>
      <c r="I53" s="133"/>
      <c r="J53" s="128">
        <v>8200000</v>
      </c>
      <c r="K53" s="712">
        <v>350000000</v>
      </c>
      <c r="L53" s="713"/>
    </row>
    <row r="54" spans="1:12" ht="41.25" customHeight="1" x14ac:dyDescent="0.2">
      <c r="A54" s="559"/>
      <c r="B54" s="545" t="s">
        <v>1879</v>
      </c>
      <c r="C54" s="546"/>
      <c r="D54" s="547"/>
      <c r="E54" s="548" t="s">
        <v>1870</v>
      </c>
      <c r="F54" s="549"/>
      <c r="G54" s="548" t="s">
        <v>1880</v>
      </c>
      <c r="H54" s="549"/>
      <c r="I54" s="134"/>
      <c r="J54" s="135">
        <v>0</v>
      </c>
      <c r="K54" s="712" t="s">
        <v>1872</v>
      </c>
      <c r="L54" s="713"/>
    </row>
    <row r="55" spans="1:12" ht="30" customHeight="1" x14ac:dyDescent="0.2">
      <c r="A55" s="559"/>
      <c r="B55" s="545" t="s">
        <v>1881</v>
      </c>
      <c r="C55" s="546"/>
      <c r="D55" s="547"/>
      <c r="E55" s="548" t="s">
        <v>1870</v>
      </c>
      <c r="F55" s="549"/>
      <c r="G55" s="548" t="s">
        <v>1880</v>
      </c>
      <c r="H55" s="549"/>
      <c r="I55" s="134"/>
      <c r="J55" s="135">
        <v>0</v>
      </c>
      <c r="K55" s="712" t="s">
        <v>1872</v>
      </c>
      <c r="L55" s="713"/>
    </row>
    <row r="56" spans="1:12" ht="41.25" customHeight="1" thickBot="1" x14ac:dyDescent="0.25">
      <c r="A56" s="559"/>
      <c r="B56" s="722" t="s">
        <v>1882</v>
      </c>
      <c r="C56" s="723"/>
      <c r="D56" s="724"/>
      <c r="E56" s="725" t="s">
        <v>1874</v>
      </c>
      <c r="F56" s="726"/>
      <c r="G56" s="725" t="s">
        <v>1875</v>
      </c>
      <c r="H56" s="726"/>
      <c r="I56" s="136"/>
      <c r="J56" s="137">
        <v>1</v>
      </c>
      <c r="K56" s="712" t="s">
        <v>1872</v>
      </c>
      <c r="L56" s="713"/>
    </row>
    <row r="57" spans="1:12" ht="15" customHeight="1" thickBot="1" x14ac:dyDescent="0.25">
      <c r="A57" s="579"/>
      <c r="B57" s="579"/>
      <c r="C57" s="579"/>
      <c r="D57" s="579"/>
      <c r="E57" s="579"/>
      <c r="F57" s="579"/>
      <c r="G57" s="579"/>
      <c r="H57" s="579"/>
      <c r="I57" s="579"/>
      <c r="J57" s="579"/>
      <c r="K57" s="579"/>
      <c r="L57" s="579"/>
    </row>
    <row r="58" spans="1:12" ht="30" customHeight="1" thickBot="1" x14ac:dyDescent="0.25">
      <c r="A58" s="93">
        <v>30</v>
      </c>
      <c r="B58" s="581" t="s">
        <v>1883</v>
      </c>
      <c r="C58" s="581"/>
      <c r="D58" s="582" t="s">
        <v>1884</v>
      </c>
      <c r="E58" s="582"/>
      <c r="F58" s="582"/>
      <c r="G58" s="582"/>
      <c r="H58" s="582"/>
      <c r="I58" s="582"/>
      <c r="J58" s="582"/>
      <c r="K58" s="582"/>
      <c r="L58" s="583"/>
    </row>
    <row r="86" spans="1:1" x14ac:dyDescent="0.2">
      <c r="A86" s="109" t="s">
        <v>1885</v>
      </c>
    </row>
    <row r="87" spans="1:1" x14ac:dyDescent="0.2">
      <c r="A87" s="109" t="s">
        <v>14</v>
      </c>
    </row>
    <row r="88" spans="1:1" x14ac:dyDescent="0.2">
      <c r="A88" s="109" t="s">
        <v>1886</v>
      </c>
    </row>
    <row r="89" spans="1:1" x14ac:dyDescent="0.2">
      <c r="A89" s="109" t="s">
        <v>1887</v>
      </c>
    </row>
    <row r="90" spans="1:1" x14ac:dyDescent="0.2">
      <c r="A90" s="109" t="s">
        <v>1888</v>
      </c>
    </row>
    <row r="91" spans="1:1" x14ac:dyDescent="0.2">
      <c r="A91" s="109" t="s">
        <v>1889</v>
      </c>
    </row>
    <row r="92" spans="1:1" x14ac:dyDescent="0.2">
      <c r="A92" s="109" t="s">
        <v>1890</v>
      </c>
    </row>
    <row r="93" spans="1:1" x14ac:dyDescent="0.2">
      <c r="A93" s="109" t="s">
        <v>1891</v>
      </c>
    </row>
    <row r="94" spans="1:1" x14ac:dyDescent="0.2">
      <c r="A94" s="109" t="s">
        <v>1892</v>
      </c>
    </row>
    <row r="95" spans="1:1" x14ac:dyDescent="0.2">
      <c r="A95" s="109" t="s">
        <v>1893</v>
      </c>
    </row>
    <row r="96" spans="1:1" x14ac:dyDescent="0.2">
      <c r="A96" s="109" t="s">
        <v>1894</v>
      </c>
    </row>
    <row r="97" spans="1:1" x14ac:dyDescent="0.2">
      <c r="A97" s="109" t="s">
        <v>1895</v>
      </c>
    </row>
    <row r="98" spans="1:1" x14ac:dyDescent="0.2">
      <c r="A98" s="109" t="s">
        <v>1896</v>
      </c>
    </row>
    <row r="99" spans="1:1" x14ac:dyDescent="0.2">
      <c r="A99" s="109" t="s">
        <v>1897</v>
      </c>
    </row>
    <row r="100" spans="1:1" x14ac:dyDescent="0.2">
      <c r="A100" s="109" t="s">
        <v>1898</v>
      </c>
    </row>
    <row r="101" spans="1:1" x14ac:dyDescent="0.2">
      <c r="A101" s="109" t="s">
        <v>1899</v>
      </c>
    </row>
    <row r="102" spans="1:1" x14ac:dyDescent="0.2">
      <c r="A102" s="109" t="s">
        <v>1900</v>
      </c>
    </row>
    <row r="103" spans="1:1" x14ac:dyDescent="0.2">
      <c r="A103" s="109" t="s">
        <v>1901</v>
      </c>
    </row>
    <row r="104" spans="1:1" ht="15" x14ac:dyDescent="0.25">
      <c r="A104" s="103"/>
    </row>
    <row r="105" spans="1:1" ht="15" x14ac:dyDescent="0.25">
      <c r="A105" s="103"/>
    </row>
    <row r="106" spans="1:1" x14ac:dyDescent="0.2">
      <c r="A106" s="94" t="s">
        <v>1902</v>
      </c>
    </row>
    <row r="107" spans="1:1" x14ac:dyDescent="0.2">
      <c r="A107" s="94" t="s">
        <v>1903</v>
      </c>
    </row>
    <row r="108" spans="1:1" x14ac:dyDescent="0.2">
      <c r="A108" s="94" t="s">
        <v>1829</v>
      </c>
    </row>
    <row r="109" spans="1:1" x14ac:dyDescent="0.2">
      <c r="A109" s="94" t="s">
        <v>1904</v>
      </c>
    </row>
    <row r="110" spans="1:1" ht="15" x14ac:dyDescent="0.25">
      <c r="A110" s="103"/>
    </row>
    <row r="111" spans="1:1" ht="15" x14ac:dyDescent="0.25">
      <c r="A111" s="103"/>
    </row>
    <row r="112" spans="1:1" x14ac:dyDescent="0.2">
      <c r="A112" s="109" t="s">
        <v>1905</v>
      </c>
    </row>
    <row r="113" spans="1:1" x14ac:dyDescent="0.2">
      <c r="A113" s="109" t="s">
        <v>1906</v>
      </c>
    </row>
    <row r="114" spans="1:1" x14ac:dyDescent="0.2">
      <c r="A114" s="109" t="s">
        <v>1907</v>
      </c>
    </row>
    <row r="115" spans="1:1" x14ac:dyDescent="0.2">
      <c r="A115" s="109" t="s">
        <v>1908</v>
      </c>
    </row>
    <row r="116" spans="1:1" x14ac:dyDescent="0.2">
      <c r="A116" s="109" t="s">
        <v>1909</v>
      </c>
    </row>
    <row r="117" spans="1:1" x14ac:dyDescent="0.2">
      <c r="A117" s="109" t="s">
        <v>1910</v>
      </c>
    </row>
    <row r="118" spans="1:1" x14ac:dyDescent="0.2">
      <c r="A118" s="109" t="s">
        <v>1911</v>
      </c>
    </row>
    <row r="119" spans="1:1" x14ac:dyDescent="0.2">
      <c r="A119" s="109" t="s">
        <v>1912</v>
      </c>
    </row>
    <row r="120" spans="1:1" x14ac:dyDescent="0.2">
      <c r="A120" s="109" t="s">
        <v>1913</v>
      </c>
    </row>
    <row r="121" spans="1:1" x14ac:dyDescent="0.2">
      <c r="A121" s="109" t="s">
        <v>1914</v>
      </c>
    </row>
    <row r="122" spans="1:1" x14ac:dyDescent="0.2">
      <c r="A122" s="109" t="s">
        <v>1915</v>
      </c>
    </row>
    <row r="123" spans="1:1" x14ac:dyDescent="0.2">
      <c r="A123" s="109" t="s">
        <v>1831</v>
      </c>
    </row>
    <row r="124" spans="1:1" x14ac:dyDescent="0.2">
      <c r="A124" s="109" t="s">
        <v>1916</v>
      </c>
    </row>
    <row r="125" spans="1:1" x14ac:dyDescent="0.2">
      <c r="A125" s="109" t="s">
        <v>1917</v>
      </c>
    </row>
    <row r="126" spans="1:1" x14ac:dyDescent="0.2">
      <c r="A126" s="109" t="s">
        <v>1918</v>
      </c>
    </row>
    <row r="127" spans="1:1" x14ac:dyDescent="0.2">
      <c r="A127" s="109" t="s">
        <v>1919</v>
      </c>
    </row>
    <row r="128" spans="1:1" x14ac:dyDescent="0.2">
      <c r="A128" s="109" t="s">
        <v>1920</v>
      </c>
    </row>
    <row r="129" spans="1:1" x14ac:dyDescent="0.2">
      <c r="A129" s="109" t="s">
        <v>1921</v>
      </c>
    </row>
    <row r="130" spans="1:1" x14ac:dyDescent="0.2">
      <c r="A130" s="109" t="s">
        <v>1922</v>
      </c>
    </row>
    <row r="131" spans="1:1" x14ac:dyDescent="0.2">
      <c r="A131" s="109" t="s">
        <v>1923</v>
      </c>
    </row>
    <row r="132" spans="1:1" x14ac:dyDescent="0.2">
      <c r="A132" s="109" t="s">
        <v>1924</v>
      </c>
    </row>
    <row r="133" spans="1:1" x14ac:dyDescent="0.2">
      <c r="A133" s="109" t="s">
        <v>1925</v>
      </c>
    </row>
    <row r="134" spans="1:1" x14ac:dyDescent="0.2">
      <c r="A134" s="109" t="s">
        <v>1926</v>
      </c>
    </row>
    <row r="135" spans="1:1" x14ac:dyDescent="0.2">
      <c r="A135" s="109" t="s">
        <v>1927</v>
      </c>
    </row>
    <row r="136" spans="1:1" x14ac:dyDescent="0.2">
      <c r="A136" s="109" t="s">
        <v>1928</v>
      </c>
    </row>
    <row r="137" spans="1:1" x14ac:dyDescent="0.2">
      <c r="A137" s="109" t="s">
        <v>1929</v>
      </c>
    </row>
    <row r="138" spans="1:1" x14ac:dyDescent="0.2">
      <c r="A138" s="109" t="s">
        <v>1930</v>
      </c>
    </row>
    <row r="139" spans="1:1" x14ac:dyDescent="0.2">
      <c r="A139" s="109" t="s">
        <v>1931</v>
      </c>
    </row>
    <row r="140" spans="1:1" x14ac:dyDescent="0.2">
      <c r="A140" s="109" t="s">
        <v>1932</v>
      </c>
    </row>
    <row r="141" spans="1:1" x14ac:dyDescent="0.2">
      <c r="A141" s="109" t="s">
        <v>1933</v>
      </c>
    </row>
    <row r="142" spans="1:1" x14ac:dyDescent="0.2">
      <c r="A142" s="109" t="s">
        <v>1934</v>
      </c>
    </row>
    <row r="143" spans="1:1" x14ac:dyDescent="0.2">
      <c r="A143" s="109" t="s">
        <v>1935</v>
      </c>
    </row>
    <row r="144" spans="1:1" x14ac:dyDescent="0.2">
      <c r="A144" s="109" t="s">
        <v>1936</v>
      </c>
    </row>
    <row r="145" spans="1:1" x14ac:dyDescent="0.2">
      <c r="A145" s="109" t="s">
        <v>1937</v>
      </c>
    </row>
    <row r="146" spans="1:1" x14ac:dyDescent="0.2">
      <c r="A146" s="109" t="s">
        <v>1938</v>
      </c>
    </row>
    <row r="147" spans="1:1" x14ac:dyDescent="0.2">
      <c r="A147" s="109" t="s">
        <v>1939</v>
      </c>
    </row>
    <row r="148" spans="1:1" x14ac:dyDescent="0.2">
      <c r="A148" s="109" t="s">
        <v>1940</v>
      </c>
    </row>
    <row r="149" spans="1:1" ht="15" x14ac:dyDescent="0.25">
      <c r="A149" s="103"/>
    </row>
    <row r="150" spans="1:1" ht="15" x14ac:dyDescent="0.25">
      <c r="A150" s="103"/>
    </row>
    <row r="151" spans="1:1" x14ac:dyDescent="0.2">
      <c r="A151" s="110" t="s">
        <v>1833</v>
      </c>
    </row>
    <row r="152" spans="1:1" x14ac:dyDescent="0.2">
      <c r="A152" s="110" t="s">
        <v>1941</v>
      </c>
    </row>
    <row r="153" spans="1:1" ht="15" x14ac:dyDescent="0.25">
      <c r="A153" s="103"/>
    </row>
    <row r="154" spans="1:1" ht="15" x14ac:dyDescent="0.25">
      <c r="A154" s="103"/>
    </row>
    <row r="155" spans="1:1" x14ac:dyDescent="0.2">
      <c r="A155" s="110" t="s">
        <v>1942</v>
      </c>
    </row>
    <row r="156" spans="1:1" x14ac:dyDescent="0.2">
      <c r="A156" s="110" t="s">
        <v>1943</v>
      </c>
    </row>
    <row r="157" spans="1:1" x14ac:dyDescent="0.2">
      <c r="A157" s="110" t="s">
        <v>1835</v>
      </c>
    </row>
    <row r="158" spans="1:1" x14ac:dyDescent="0.2">
      <c r="A158" s="110" t="s">
        <v>1944</v>
      </c>
    </row>
    <row r="159" spans="1:1" ht="15" x14ac:dyDescent="0.25">
      <c r="A159" s="103"/>
    </row>
    <row r="160" spans="1:1" ht="15" x14ac:dyDescent="0.25">
      <c r="A160" s="103"/>
    </row>
    <row r="161" spans="1:1" x14ac:dyDescent="0.2">
      <c r="A161" s="110" t="s">
        <v>1945</v>
      </c>
    </row>
    <row r="162" spans="1:1" x14ac:dyDescent="0.2">
      <c r="A162" s="110" t="s">
        <v>1946</v>
      </c>
    </row>
    <row r="163" spans="1:1" x14ac:dyDescent="0.2">
      <c r="A163" s="110" t="s">
        <v>1837</v>
      </c>
    </row>
    <row r="164" spans="1:1" x14ac:dyDescent="0.2">
      <c r="A164" s="110" t="s">
        <v>1947</v>
      </c>
    </row>
    <row r="165" spans="1:1" x14ac:dyDescent="0.2">
      <c r="A165" s="110" t="s">
        <v>1948</v>
      </c>
    </row>
    <row r="166" spans="1:1" x14ac:dyDescent="0.2">
      <c r="A166" s="110" t="s">
        <v>1949</v>
      </c>
    </row>
  </sheetData>
  <autoFilter ref="N1:N169"/>
  <mergeCells count="128">
    <mergeCell ref="A57:L57"/>
    <mergeCell ref="B58:C58"/>
    <mergeCell ref="D58:L58"/>
    <mergeCell ref="D24:L24"/>
    <mergeCell ref="B24:C24"/>
    <mergeCell ref="B55:D55"/>
    <mergeCell ref="E55:F55"/>
    <mergeCell ref="G55:H55"/>
    <mergeCell ref="K55:L55"/>
    <mergeCell ref="B56:D56"/>
    <mergeCell ref="E56:F56"/>
    <mergeCell ref="G56:H56"/>
    <mergeCell ref="K56:L56"/>
    <mergeCell ref="B53:D53"/>
    <mergeCell ref="E53:F53"/>
    <mergeCell ref="G53:H53"/>
    <mergeCell ref="K53:L53"/>
    <mergeCell ref="B54:D54"/>
    <mergeCell ref="E54:F54"/>
    <mergeCell ref="G54:H54"/>
    <mergeCell ref="K54:L54"/>
    <mergeCell ref="B51:D51"/>
    <mergeCell ref="E51:F51"/>
    <mergeCell ref="A47:L47"/>
    <mergeCell ref="A48:A56"/>
    <mergeCell ref="B48:L48"/>
    <mergeCell ref="B49:D49"/>
    <mergeCell ref="E49:F49"/>
    <mergeCell ref="G49:H49"/>
    <mergeCell ref="I49:J49"/>
    <mergeCell ref="K49:L49"/>
    <mergeCell ref="B50:D50"/>
    <mergeCell ref="G51:H51"/>
    <mergeCell ref="K51:L51"/>
    <mergeCell ref="B52:D52"/>
    <mergeCell ref="E52:F52"/>
    <mergeCell ref="G52:H52"/>
    <mergeCell ref="K52:L52"/>
    <mergeCell ref="E50:F50"/>
    <mergeCell ref="G50:H50"/>
    <mergeCell ref="K50:L50"/>
    <mergeCell ref="B37:C37"/>
    <mergeCell ref="B38:C38"/>
    <mergeCell ref="A39:L39"/>
    <mergeCell ref="A40:A46"/>
    <mergeCell ref="B40:L40"/>
    <mergeCell ref="B41:C41"/>
    <mergeCell ref="D41:J41"/>
    <mergeCell ref="K41:L41"/>
    <mergeCell ref="B42:C42"/>
    <mergeCell ref="B45:C45"/>
    <mergeCell ref="D45:J45"/>
    <mergeCell ref="K45:L45"/>
    <mergeCell ref="B46:C46"/>
    <mergeCell ref="D46:J46"/>
    <mergeCell ref="K46:L46"/>
    <mergeCell ref="D42:J42"/>
    <mergeCell ref="K42:L42"/>
    <mergeCell ref="B43:C43"/>
    <mergeCell ref="D43:J43"/>
    <mergeCell ref="K43:L43"/>
    <mergeCell ref="B44:C44"/>
    <mergeCell ref="D44:J44"/>
    <mergeCell ref="K44:L44"/>
    <mergeCell ref="B32:C32"/>
    <mergeCell ref="D32:L32"/>
    <mergeCell ref="A33:L33"/>
    <mergeCell ref="A34:C34"/>
    <mergeCell ref="B35:C35"/>
    <mergeCell ref="B36:C36"/>
    <mergeCell ref="A30:L30"/>
    <mergeCell ref="B31:C31"/>
    <mergeCell ref="D31:E31"/>
    <mergeCell ref="F31:G31"/>
    <mergeCell ref="H31:I31"/>
    <mergeCell ref="J31:L31"/>
    <mergeCell ref="B28:C28"/>
    <mergeCell ref="D28:L28"/>
    <mergeCell ref="B29:C29"/>
    <mergeCell ref="D29:L29"/>
    <mergeCell ref="B25:C25"/>
    <mergeCell ref="D25:L25"/>
    <mergeCell ref="B26:C26"/>
    <mergeCell ref="D26:L26"/>
    <mergeCell ref="B27:C27"/>
    <mergeCell ref="D27:L27"/>
    <mergeCell ref="B23:C23"/>
    <mergeCell ref="D23:L23"/>
    <mergeCell ref="A19:L19"/>
    <mergeCell ref="B20:C20"/>
    <mergeCell ref="D20:L20"/>
    <mergeCell ref="B21:C21"/>
    <mergeCell ref="D21:L21"/>
    <mergeCell ref="B22:C22"/>
    <mergeCell ref="D22:L22"/>
    <mergeCell ref="A15:L15"/>
    <mergeCell ref="A16:L16"/>
    <mergeCell ref="B17:C17"/>
    <mergeCell ref="D17:L17"/>
    <mergeCell ref="B18:C18"/>
    <mergeCell ref="D18:L18"/>
    <mergeCell ref="B13:D13"/>
    <mergeCell ref="E13:L13"/>
    <mergeCell ref="B14:D14"/>
    <mergeCell ref="E14:L14"/>
    <mergeCell ref="B10:D10"/>
    <mergeCell ref="E10:L10"/>
    <mergeCell ref="B11:D11"/>
    <mergeCell ref="E11:L11"/>
    <mergeCell ref="B12:D12"/>
    <mergeCell ref="E12:L12"/>
    <mergeCell ref="A8:A9"/>
    <mergeCell ref="B8:D9"/>
    <mergeCell ref="E8:L8"/>
    <mergeCell ref="F9:H9"/>
    <mergeCell ref="J9:L9"/>
    <mergeCell ref="A6:A7"/>
    <mergeCell ref="B6:D7"/>
    <mergeCell ref="E6:L6"/>
    <mergeCell ref="F7:H7"/>
    <mergeCell ref="J7:L7"/>
    <mergeCell ref="A1:L1"/>
    <mergeCell ref="B2:E2"/>
    <mergeCell ref="F2:L2"/>
    <mergeCell ref="A3:L3"/>
    <mergeCell ref="A4:L4"/>
    <mergeCell ref="B5:D5"/>
    <mergeCell ref="E5:L5"/>
  </mergeCells>
  <conditionalFormatting sqref="F31:G31 D21:D25">
    <cfRule type="containsText" dxfId="2" priority="1" stopIfTrue="1" operator="containsText" text="wybierz">
      <formula>NOT(ISERROR(SEARCH("wybierz",D21)))</formula>
    </cfRule>
  </conditionalFormatting>
  <dataValidations count="7">
    <dataValidation type="list" allowBlank="1" showInputMessage="1" showErrorMessage="1" prompt="wybierz narzędzie PP" sqref="D18:L18">
      <formula1>$A$111:$A$147</formula1>
    </dataValidation>
    <dataValidation type="list" allowBlank="1" showInputMessage="1" showErrorMessage="1" sqref="D17:L17">
      <formula1>$A$105:$A$108</formula1>
    </dataValidation>
    <dataValidation type="list" allowBlank="1" showInputMessage="1" showErrorMessage="1" prompt="wybierz Program z listy" sqref="E10:L10">
      <formula1>$A$86:$A$103</formula1>
    </dataValidation>
    <dataValidation type="list" allowBlank="1" showInputMessage="1" showErrorMessage="1" prompt="wybierz PI z listy" sqref="D22:L22">
      <formula1>$A$161:$A$166</formula1>
    </dataValidation>
    <dataValidation allowBlank="1" showInputMessage="1" showErrorMessage="1" prompt="zgodnie z właściwym PO" sqref="E11:L13"/>
    <dataValidation type="list" allowBlank="1" showInputMessage="1" showErrorMessage="1" prompt="wybierz fundusz" sqref="D20:L20">
      <formula1>$A$151:$A$152</formula1>
    </dataValidation>
    <dataValidation type="list" allowBlank="1" showInputMessage="1" showErrorMessage="1" prompt="wybierz Cel Tematyczny" sqref="D21:L21">
      <formula1>$A$155:$A$158</formula1>
    </dataValidation>
  </dataValidations>
  <pageMargins left="0.25" right="0.25" top="0.75" bottom="0.75" header="0.3" footer="0.3"/>
  <pageSetup paperSize="9" scale="48" fitToHeight="0" orientation="portrait" r:id="rId1"/>
  <headerFooter>
    <oddHeader>&amp;CZałącznik 1</oddHeader>
  </headerFooter>
  <rowBreaks count="1" manualBreakCount="1">
    <brk id="2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O173"/>
  <sheetViews>
    <sheetView view="pageBreakPreview" topLeftCell="A37" zoomScale="112" zoomScaleNormal="70" zoomScaleSheetLayoutView="112" workbookViewId="0">
      <selection activeCell="D48" sqref="D48:J48"/>
    </sheetView>
  </sheetViews>
  <sheetFormatPr defaultColWidth="9.140625" defaultRowHeight="12.75" outlineLevelRow="1" x14ac:dyDescent="0.2"/>
  <cols>
    <col min="1" max="1" width="5.140625" style="105" customWidth="1"/>
    <col min="2" max="2" width="9.140625" style="105"/>
    <col min="3" max="3" width="18.5703125" style="105" customWidth="1"/>
    <col min="4" max="4" width="9.7109375" style="105" customWidth="1"/>
    <col min="5" max="5" width="12.5703125" style="105" customWidth="1"/>
    <col min="6" max="6" width="12.85546875" style="105" customWidth="1"/>
    <col min="7" max="7" width="14.5703125" style="105" customWidth="1"/>
    <col min="8" max="11" width="9.7109375" style="105" customWidth="1"/>
    <col min="12" max="12" width="12.5703125" style="105" customWidth="1"/>
    <col min="13" max="16384" width="9.140625" style="105"/>
  </cols>
  <sheetData>
    <row r="1" spans="1:14" ht="41.25" customHeight="1" x14ac:dyDescent="0.2">
      <c r="A1" s="376" t="s">
        <v>1809</v>
      </c>
      <c r="B1" s="377"/>
      <c r="C1" s="377"/>
      <c r="D1" s="377"/>
      <c r="E1" s="377"/>
      <c r="F1" s="377"/>
      <c r="G1" s="377"/>
      <c r="H1" s="377"/>
      <c r="I1" s="377"/>
      <c r="J1" s="377"/>
      <c r="K1" s="377"/>
      <c r="L1" s="378"/>
      <c r="N1" s="105" t="s">
        <v>1810</v>
      </c>
    </row>
    <row r="2" spans="1:14" ht="30" customHeight="1" thickBot="1" x14ac:dyDescent="0.25">
      <c r="A2" s="106">
        <v>1</v>
      </c>
      <c r="B2" s="379" t="s">
        <v>1811</v>
      </c>
      <c r="C2" s="379"/>
      <c r="D2" s="379"/>
      <c r="E2" s="380"/>
      <c r="F2" s="381" t="s">
        <v>2007</v>
      </c>
      <c r="G2" s="381"/>
      <c r="H2" s="381"/>
      <c r="I2" s="381"/>
      <c r="J2" s="381"/>
      <c r="K2" s="381"/>
      <c r="L2" s="382"/>
      <c r="N2" s="105" t="s">
        <v>1812</v>
      </c>
    </row>
    <row r="3" spans="1:14" ht="15" customHeight="1" thickBot="1" x14ac:dyDescent="0.25">
      <c r="A3" s="383"/>
      <c r="B3" s="384"/>
      <c r="C3" s="384"/>
      <c r="D3" s="384"/>
      <c r="E3" s="384"/>
      <c r="F3" s="384"/>
      <c r="G3" s="384"/>
      <c r="H3" s="384"/>
      <c r="I3" s="384"/>
      <c r="J3" s="384"/>
      <c r="K3" s="384"/>
      <c r="L3" s="385"/>
    </row>
    <row r="4" spans="1:14" ht="30" customHeight="1" x14ac:dyDescent="0.25">
      <c r="A4" s="386" t="s">
        <v>0</v>
      </c>
      <c r="B4" s="387"/>
      <c r="C4" s="387"/>
      <c r="D4" s="387"/>
      <c r="E4" s="387"/>
      <c r="F4" s="387"/>
      <c r="G4" s="387"/>
      <c r="H4" s="387"/>
      <c r="I4" s="387"/>
      <c r="J4" s="387"/>
      <c r="K4" s="388"/>
      <c r="L4" s="389"/>
    </row>
    <row r="5" spans="1:14" ht="49.9" customHeight="1" x14ac:dyDescent="0.2">
      <c r="A5" s="204">
        <v>2</v>
      </c>
      <c r="B5" s="656" t="s">
        <v>1813</v>
      </c>
      <c r="C5" s="656"/>
      <c r="D5" s="656"/>
      <c r="E5" s="391" t="s">
        <v>2237</v>
      </c>
      <c r="F5" s="391"/>
      <c r="G5" s="391"/>
      <c r="H5" s="391"/>
      <c r="I5" s="391"/>
      <c r="J5" s="391"/>
      <c r="K5" s="391"/>
      <c r="L5" s="392"/>
      <c r="N5" s="105" t="s">
        <v>1814</v>
      </c>
    </row>
    <row r="6" spans="1:14" ht="39" customHeight="1" x14ac:dyDescent="0.2">
      <c r="A6" s="393">
        <v>3</v>
      </c>
      <c r="B6" s="656" t="s">
        <v>1815</v>
      </c>
      <c r="C6" s="656"/>
      <c r="D6" s="656"/>
      <c r="E6" s="391" t="s">
        <v>1977</v>
      </c>
      <c r="F6" s="391"/>
      <c r="G6" s="391"/>
      <c r="H6" s="391"/>
      <c r="I6" s="391"/>
      <c r="J6" s="391"/>
      <c r="K6" s="391"/>
      <c r="L6" s="392"/>
      <c r="N6" s="105" t="s">
        <v>1816</v>
      </c>
    </row>
    <row r="7" spans="1:14" ht="30" customHeight="1" x14ac:dyDescent="0.2">
      <c r="A7" s="393"/>
      <c r="B7" s="656"/>
      <c r="C7" s="656"/>
      <c r="D7" s="656"/>
      <c r="E7" s="108" t="s">
        <v>1817</v>
      </c>
      <c r="F7" s="394" t="s">
        <v>352</v>
      </c>
      <c r="G7" s="394"/>
      <c r="H7" s="394"/>
      <c r="I7" s="108" t="s">
        <v>1818</v>
      </c>
      <c r="J7" s="413" t="s">
        <v>2102</v>
      </c>
      <c r="K7" s="414"/>
      <c r="L7" s="415"/>
    </row>
    <row r="8" spans="1:14" ht="30" hidden="1" customHeight="1" outlineLevel="1" x14ac:dyDescent="0.2">
      <c r="A8" s="417" t="s">
        <v>2150</v>
      </c>
      <c r="B8" s="659" t="s">
        <v>2151</v>
      </c>
      <c r="C8" s="659"/>
      <c r="D8" s="659"/>
      <c r="E8" s="418" t="s">
        <v>2152</v>
      </c>
      <c r="F8" s="418"/>
      <c r="G8" s="394" t="s">
        <v>2238</v>
      </c>
      <c r="H8" s="394"/>
      <c r="I8" s="394"/>
      <c r="J8" s="394"/>
      <c r="K8" s="394"/>
      <c r="L8" s="395"/>
      <c r="N8" s="105" t="s">
        <v>2154</v>
      </c>
    </row>
    <row r="9" spans="1:14" ht="30" hidden="1" customHeight="1" outlineLevel="1" x14ac:dyDescent="0.2">
      <c r="A9" s="417"/>
      <c r="B9" s="659"/>
      <c r="C9" s="659"/>
      <c r="D9" s="659"/>
      <c r="E9" s="213" t="s">
        <v>1817</v>
      </c>
      <c r="F9" s="394" t="s">
        <v>352</v>
      </c>
      <c r="G9" s="394"/>
      <c r="H9" s="394"/>
      <c r="I9" s="213" t="s">
        <v>2155</v>
      </c>
      <c r="J9" s="413" t="s">
        <v>352</v>
      </c>
      <c r="K9" s="414"/>
      <c r="L9" s="415"/>
    </row>
    <row r="10" spans="1:14" ht="30" customHeight="1" collapsed="1" x14ac:dyDescent="0.2">
      <c r="A10" s="393">
        <v>4</v>
      </c>
      <c r="B10" s="656" t="s">
        <v>1819</v>
      </c>
      <c r="C10" s="656"/>
      <c r="D10" s="656"/>
      <c r="E10" s="391" t="s">
        <v>1820</v>
      </c>
      <c r="F10" s="391"/>
      <c r="G10" s="391"/>
      <c r="H10" s="391"/>
      <c r="I10" s="391"/>
      <c r="J10" s="391"/>
      <c r="K10" s="391"/>
      <c r="L10" s="392"/>
      <c r="N10" s="105" t="s">
        <v>1812</v>
      </c>
    </row>
    <row r="11" spans="1:14" ht="30" customHeight="1" x14ac:dyDescent="0.2">
      <c r="A11" s="393"/>
      <c r="B11" s="656"/>
      <c r="C11" s="656"/>
      <c r="D11" s="656"/>
      <c r="E11" s="108" t="s">
        <v>1817</v>
      </c>
      <c r="F11" s="396"/>
      <c r="G11" s="396"/>
      <c r="H11" s="396"/>
      <c r="I11" s="108" t="s">
        <v>1818</v>
      </c>
      <c r="J11" s="397"/>
      <c r="K11" s="398"/>
      <c r="L11" s="399"/>
    </row>
    <row r="12" spans="1:14" ht="30" customHeight="1" x14ac:dyDescent="0.2">
      <c r="A12" s="204">
        <v>5</v>
      </c>
      <c r="B12" s="656" t="s">
        <v>11</v>
      </c>
      <c r="C12" s="656"/>
      <c r="D12" s="656"/>
      <c r="E12" s="820" t="s">
        <v>14</v>
      </c>
      <c r="F12" s="820"/>
      <c r="G12" s="820"/>
      <c r="H12" s="820"/>
      <c r="I12" s="820"/>
      <c r="J12" s="820"/>
      <c r="K12" s="821"/>
      <c r="L12" s="822"/>
      <c r="N12" s="105" t="s">
        <v>1812</v>
      </c>
    </row>
    <row r="13" spans="1:14" ht="33" customHeight="1" x14ac:dyDescent="0.2">
      <c r="A13" s="204">
        <v>6</v>
      </c>
      <c r="B13" s="656" t="s">
        <v>1822</v>
      </c>
      <c r="C13" s="656"/>
      <c r="D13" s="656"/>
      <c r="E13" s="823" t="s">
        <v>1823</v>
      </c>
      <c r="F13" s="823"/>
      <c r="G13" s="823"/>
      <c r="H13" s="823"/>
      <c r="I13" s="823"/>
      <c r="J13" s="823"/>
      <c r="K13" s="823"/>
      <c r="L13" s="824"/>
      <c r="N13" s="105" t="s">
        <v>1812</v>
      </c>
    </row>
    <row r="14" spans="1:14" ht="30" customHeight="1" x14ac:dyDescent="0.2">
      <c r="A14" s="204">
        <v>7</v>
      </c>
      <c r="B14" s="656" t="s">
        <v>1824</v>
      </c>
      <c r="C14" s="656"/>
      <c r="D14" s="656"/>
      <c r="E14" s="825" t="s">
        <v>1825</v>
      </c>
      <c r="F14" s="825"/>
      <c r="G14" s="825"/>
      <c r="H14" s="825"/>
      <c r="I14" s="825"/>
      <c r="J14" s="825"/>
      <c r="K14" s="825"/>
      <c r="L14" s="826"/>
      <c r="N14" s="105" t="s">
        <v>1812</v>
      </c>
    </row>
    <row r="15" spans="1:14" ht="30" customHeight="1" x14ac:dyDescent="0.2">
      <c r="A15" s="204">
        <v>8</v>
      </c>
      <c r="B15" s="656" t="s">
        <v>1826</v>
      </c>
      <c r="C15" s="656"/>
      <c r="D15" s="656"/>
      <c r="E15" s="829" t="s">
        <v>1821</v>
      </c>
      <c r="F15" s="829"/>
      <c r="G15" s="829"/>
      <c r="H15" s="829"/>
      <c r="I15" s="829"/>
      <c r="J15" s="829"/>
      <c r="K15" s="829"/>
      <c r="L15" s="830"/>
      <c r="N15" s="105" t="s">
        <v>1812</v>
      </c>
    </row>
    <row r="16" spans="1:14" ht="54.75" customHeight="1" thickBot="1" x14ac:dyDescent="0.25">
      <c r="A16" s="204">
        <v>9</v>
      </c>
      <c r="B16" s="656" t="s">
        <v>2</v>
      </c>
      <c r="C16" s="656"/>
      <c r="D16" s="656"/>
      <c r="E16" s="439" t="s">
        <v>17</v>
      </c>
      <c r="F16" s="439"/>
      <c r="G16" s="439"/>
      <c r="H16" s="439"/>
      <c r="I16" s="439"/>
      <c r="J16" s="439"/>
      <c r="K16" s="439"/>
      <c r="L16" s="440"/>
      <c r="N16" s="105" t="s">
        <v>1812</v>
      </c>
    </row>
    <row r="17" spans="1:14" ht="54.75" hidden="1" customHeight="1" outlineLevel="1" thickBot="1" x14ac:dyDescent="0.25">
      <c r="A17" s="214" t="s">
        <v>2157</v>
      </c>
      <c r="B17" s="666" t="s">
        <v>2158</v>
      </c>
      <c r="C17" s="666"/>
      <c r="D17" s="666"/>
      <c r="E17" s="861" t="s">
        <v>2239</v>
      </c>
      <c r="F17" s="862"/>
      <c r="G17" s="862"/>
      <c r="H17" s="862"/>
      <c r="I17" s="862"/>
      <c r="J17" s="862"/>
      <c r="K17" s="862"/>
      <c r="L17" s="863"/>
      <c r="N17" s="105" t="s">
        <v>2160</v>
      </c>
    </row>
    <row r="18" spans="1:14" ht="15" customHeight="1" collapsed="1" thickBot="1" x14ac:dyDescent="0.25">
      <c r="A18" s="383"/>
      <c r="B18" s="384"/>
      <c r="C18" s="384"/>
      <c r="D18" s="384"/>
      <c r="E18" s="384"/>
      <c r="F18" s="384"/>
      <c r="G18" s="384"/>
      <c r="H18" s="384"/>
      <c r="I18" s="384"/>
      <c r="J18" s="384"/>
      <c r="K18" s="384"/>
      <c r="L18" s="385"/>
    </row>
    <row r="19" spans="1:14" ht="30" customHeight="1" x14ac:dyDescent="0.2">
      <c r="A19" s="386" t="s">
        <v>1827</v>
      </c>
      <c r="B19" s="387"/>
      <c r="C19" s="387"/>
      <c r="D19" s="387"/>
      <c r="E19" s="387"/>
      <c r="F19" s="387"/>
      <c r="G19" s="387"/>
      <c r="H19" s="387"/>
      <c r="I19" s="387"/>
      <c r="J19" s="387"/>
      <c r="K19" s="387"/>
      <c r="L19" s="430"/>
    </row>
    <row r="20" spans="1:14" ht="41.25" customHeight="1" x14ac:dyDescent="0.2">
      <c r="A20" s="204">
        <v>10</v>
      </c>
      <c r="B20" s="431" t="s">
        <v>1828</v>
      </c>
      <c r="C20" s="431"/>
      <c r="D20" s="673" t="s">
        <v>1829</v>
      </c>
      <c r="E20" s="673"/>
      <c r="F20" s="673"/>
      <c r="G20" s="673"/>
      <c r="H20" s="673"/>
      <c r="I20" s="673"/>
      <c r="J20" s="673"/>
      <c r="K20" s="673"/>
      <c r="L20" s="674"/>
      <c r="N20" s="105" t="s">
        <v>1812</v>
      </c>
    </row>
    <row r="21" spans="1:14" ht="84" customHeight="1" thickBot="1" x14ac:dyDescent="0.25">
      <c r="A21" s="207">
        <v>11</v>
      </c>
      <c r="B21" s="434" t="s">
        <v>1830</v>
      </c>
      <c r="C21" s="434"/>
      <c r="D21" s="827" t="s">
        <v>1831</v>
      </c>
      <c r="E21" s="827"/>
      <c r="F21" s="827"/>
      <c r="G21" s="827"/>
      <c r="H21" s="827"/>
      <c r="I21" s="827"/>
      <c r="J21" s="827"/>
      <c r="K21" s="827"/>
      <c r="L21" s="828"/>
      <c r="N21" s="105" t="s">
        <v>1812</v>
      </c>
    </row>
    <row r="22" spans="1:14" ht="15" customHeight="1" thickBot="1" x14ac:dyDescent="0.25">
      <c r="A22" s="462"/>
      <c r="B22" s="462"/>
      <c r="C22" s="462"/>
      <c r="D22" s="462"/>
      <c r="E22" s="462"/>
      <c r="F22" s="462"/>
      <c r="G22" s="462"/>
      <c r="H22" s="462"/>
      <c r="I22" s="462"/>
      <c r="J22" s="462"/>
      <c r="K22" s="462"/>
      <c r="L22" s="462"/>
    </row>
    <row r="23" spans="1:14" ht="30" customHeight="1" x14ac:dyDescent="0.2">
      <c r="A23" s="200">
        <v>12</v>
      </c>
      <c r="B23" s="463" t="s">
        <v>1832</v>
      </c>
      <c r="C23" s="463"/>
      <c r="D23" s="834" t="s">
        <v>1833</v>
      </c>
      <c r="E23" s="834"/>
      <c r="F23" s="834"/>
      <c r="G23" s="834"/>
      <c r="H23" s="834"/>
      <c r="I23" s="834"/>
      <c r="J23" s="834"/>
      <c r="K23" s="834"/>
      <c r="L23" s="835"/>
      <c r="N23" s="105" t="s">
        <v>1812</v>
      </c>
    </row>
    <row r="24" spans="1:14" ht="30" customHeight="1" x14ac:dyDescent="0.2">
      <c r="A24" s="201">
        <v>13</v>
      </c>
      <c r="B24" s="431" t="s">
        <v>1834</v>
      </c>
      <c r="C24" s="431"/>
      <c r="D24" s="673" t="s">
        <v>1835</v>
      </c>
      <c r="E24" s="673"/>
      <c r="F24" s="673"/>
      <c r="G24" s="673"/>
      <c r="H24" s="673"/>
      <c r="I24" s="673"/>
      <c r="J24" s="673"/>
      <c r="K24" s="673"/>
      <c r="L24" s="674"/>
      <c r="N24" s="105" t="s">
        <v>1812</v>
      </c>
    </row>
    <row r="25" spans="1:14" ht="63" customHeight="1" x14ac:dyDescent="0.2">
      <c r="A25" s="201">
        <v>14</v>
      </c>
      <c r="B25" s="431" t="s">
        <v>1836</v>
      </c>
      <c r="C25" s="431"/>
      <c r="D25" s="673" t="s">
        <v>1837</v>
      </c>
      <c r="E25" s="673"/>
      <c r="F25" s="673"/>
      <c r="G25" s="673"/>
      <c r="H25" s="673"/>
      <c r="I25" s="673"/>
      <c r="J25" s="673"/>
      <c r="K25" s="673"/>
      <c r="L25" s="674"/>
      <c r="N25" s="105" t="s">
        <v>1812</v>
      </c>
    </row>
    <row r="26" spans="1:14" ht="85.15" customHeight="1" x14ac:dyDescent="0.2">
      <c r="A26" s="201">
        <v>15</v>
      </c>
      <c r="B26" s="431" t="s">
        <v>1838</v>
      </c>
      <c r="C26" s="431"/>
      <c r="D26" s="831" t="s">
        <v>2103</v>
      </c>
      <c r="E26" s="832"/>
      <c r="F26" s="832"/>
      <c r="G26" s="832"/>
      <c r="H26" s="832"/>
      <c r="I26" s="832"/>
      <c r="J26" s="832"/>
      <c r="K26" s="832"/>
      <c r="L26" s="833"/>
      <c r="N26" s="105" t="s">
        <v>1812</v>
      </c>
    </row>
    <row r="27" spans="1:14" ht="298.5" customHeight="1" x14ac:dyDescent="0.2">
      <c r="A27" s="202">
        <v>16</v>
      </c>
      <c r="B27" s="448" t="s">
        <v>1839</v>
      </c>
      <c r="C27" s="449"/>
      <c r="D27" s="858" t="s">
        <v>2112</v>
      </c>
      <c r="E27" s="859"/>
      <c r="F27" s="859"/>
      <c r="G27" s="859"/>
      <c r="H27" s="859"/>
      <c r="I27" s="859"/>
      <c r="J27" s="859"/>
      <c r="K27" s="859"/>
      <c r="L27" s="860"/>
      <c r="N27" s="105" t="s">
        <v>1840</v>
      </c>
    </row>
    <row r="28" spans="1:14" ht="153.6" customHeight="1" x14ac:dyDescent="0.2">
      <c r="A28" s="201">
        <v>17</v>
      </c>
      <c r="B28" s="458" t="s">
        <v>1841</v>
      </c>
      <c r="C28" s="459"/>
      <c r="D28" s="831" t="s">
        <v>1978</v>
      </c>
      <c r="E28" s="832"/>
      <c r="F28" s="832"/>
      <c r="G28" s="832"/>
      <c r="H28" s="832"/>
      <c r="I28" s="832"/>
      <c r="J28" s="832"/>
      <c r="K28" s="832"/>
      <c r="L28" s="833"/>
      <c r="N28" s="105" t="s">
        <v>1812</v>
      </c>
    </row>
    <row r="29" spans="1:14" ht="182.25" customHeight="1" thickBot="1" x14ac:dyDescent="0.25">
      <c r="A29" s="207">
        <v>18</v>
      </c>
      <c r="B29" s="472" t="s">
        <v>1842</v>
      </c>
      <c r="C29" s="472"/>
      <c r="D29" s="840" t="s">
        <v>2240</v>
      </c>
      <c r="E29" s="841"/>
      <c r="F29" s="841"/>
      <c r="G29" s="841"/>
      <c r="H29" s="841"/>
      <c r="I29" s="841"/>
      <c r="J29" s="841"/>
      <c r="K29" s="841"/>
      <c r="L29" s="842"/>
      <c r="N29" s="105" t="s">
        <v>1812</v>
      </c>
    </row>
    <row r="30" spans="1:14" ht="49.5" customHeight="1" x14ac:dyDescent="0.2">
      <c r="A30" s="200">
        <v>19</v>
      </c>
      <c r="B30" s="476" t="s">
        <v>1843</v>
      </c>
      <c r="C30" s="476"/>
      <c r="D30" s="843" t="s">
        <v>2104</v>
      </c>
      <c r="E30" s="843"/>
      <c r="F30" s="843"/>
      <c r="G30" s="843"/>
      <c r="H30" s="843"/>
      <c r="I30" s="843"/>
      <c r="J30" s="843"/>
      <c r="K30" s="843"/>
      <c r="L30" s="844"/>
      <c r="N30" s="105" t="s">
        <v>1812</v>
      </c>
    </row>
    <row r="31" spans="1:14" ht="102.75" customHeight="1" x14ac:dyDescent="0.2">
      <c r="A31" s="201">
        <v>20</v>
      </c>
      <c r="B31" s="478" t="s">
        <v>1844</v>
      </c>
      <c r="C31" s="478"/>
      <c r="D31" s="836" t="s">
        <v>2241</v>
      </c>
      <c r="E31" s="836"/>
      <c r="F31" s="836"/>
      <c r="G31" s="836"/>
      <c r="H31" s="836"/>
      <c r="I31" s="836"/>
      <c r="J31" s="836"/>
      <c r="K31" s="836"/>
      <c r="L31" s="837"/>
      <c r="N31" s="105" t="s">
        <v>1845</v>
      </c>
    </row>
    <row r="32" spans="1:14" ht="409.15" customHeight="1" thickBot="1" x14ac:dyDescent="0.25">
      <c r="A32" s="201">
        <v>21</v>
      </c>
      <c r="B32" s="431" t="s">
        <v>1846</v>
      </c>
      <c r="C32" s="431"/>
      <c r="D32" s="836" t="s">
        <v>2111</v>
      </c>
      <c r="E32" s="836"/>
      <c r="F32" s="836"/>
      <c r="G32" s="836"/>
      <c r="H32" s="836"/>
      <c r="I32" s="836"/>
      <c r="J32" s="836"/>
      <c r="K32" s="836"/>
      <c r="L32" s="837"/>
      <c r="N32" s="105" t="s">
        <v>1812</v>
      </c>
    </row>
    <row r="33" spans="1:15" ht="183.75" hidden="1" customHeight="1" outlineLevel="1" x14ac:dyDescent="0.2">
      <c r="A33" s="215" t="s">
        <v>2162</v>
      </c>
      <c r="B33" s="418" t="s">
        <v>2163</v>
      </c>
      <c r="C33" s="418"/>
      <c r="D33" s="831" t="s">
        <v>2242</v>
      </c>
      <c r="E33" s="832"/>
      <c r="F33" s="832"/>
      <c r="G33" s="832"/>
      <c r="H33" s="832"/>
      <c r="I33" s="832"/>
      <c r="J33" s="832"/>
      <c r="K33" s="832"/>
      <c r="L33" s="833"/>
      <c r="N33" s="105" t="s">
        <v>2165</v>
      </c>
    </row>
    <row r="34" spans="1:15" ht="138.75" hidden="1" customHeight="1" outlineLevel="1" thickBot="1" x14ac:dyDescent="0.25">
      <c r="A34" s="216" t="s">
        <v>2166</v>
      </c>
      <c r="B34" s="441" t="s">
        <v>2167</v>
      </c>
      <c r="C34" s="441"/>
      <c r="D34" s="840" t="s">
        <v>2243</v>
      </c>
      <c r="E34" s="841"/>
      <c r="F34" s="841"/>
      <c r="G34" s="841"/>
      <c r="H34" s="841"/>
      <c r="I34" s="841"/>
      <c r="J34" s="841"/>
      <c r="K34" s="841"/>
      <c r="L34" s="842"/>
      <c r="N34" s="105" t="s">
        <v>2169</v>
      </c>
    </row>
    <row r="35" spans="1:15" collapsed="1" x14ac:dyDescent="0.2">
      <c r="A35" s="864"/>
      <c r="B35" s="864"/>
      <c r="C35" s="864"/>
      <c r="D35" s="864"/>
      <c r="E35" s="864"/>
      <c r="F35" s="864"/>
      <c r="G35" s="864"/>
      <c r="H35" s="864"/>
      <c r="I35" s="864"/>
      <c r="J35" s="864"/>
      <c r="K35" s="864"/>
      <c r="L35" s="864"/>
    </row>
    <row r="36" spans="1:15" ht="60" customHeight="1" x14ac:dyDescent="0.2">
      <c r="A36" s="259">
        <v>22</v>
      </c>
      <c r="B36" s="478" t="s">
        <v>1951</v>
      </c>
      <c r="C36" s="478"/>
      <c r="D36" s="865" t="s">
        <v>1952</v>
      </c>
      <c r="E36" s="865"/>
      <c r="F36" s="803" t="s">
        <v>1956</v>
      </c>
      <c r="G36" s="803"/>
      <c r="H36" s="865" t="s">
        <v>1953</v>
      </c>
      <c r="I36" s="865"/>
      <c r="J36" s="866" t="s">
        <v>2105</v>
      </c>
      <c r="K36" s="866"/>
      <c r="L36" s="866"/>
      <c r="N36" s="105" t="s">
        <v>1847</v>
      </c>
    </row>
    <row r="37" spans="1:15" ht="60" customHeight="1" thickBot="1" x14ac:dyDescent="0.25">
      <c r="A37" s="207">
        <v>23</v>
      </c>
      <c r="B37" s="479" t="s">
        <v>1954</v>
      </c>
      <c r="C37" s="480"/>
      <c r="D37" s="686" t="s">
        <v>1997</v>
      </c>
      <c r="E37" s="686"/>
      <c r="F37" s="686"/>
      <c r="G37" s="686"/>
      <c r="H37" s="686"/>
      <c r="I37" s="686"/>
      <c r="J37" s="686"/>
      <c r="K37" s="686"/>
      <c r="L37" s="687"/>
      <c r="N37" s="105" t="s">
        <v>1848</v>
      </c>
    </row>
    <row r="38" spans="1:15" ht="15" customHeight="1" thickBot="1" x14ac:dyDescent="0.25">
      <c r="A38" s="462"/>
      <c r="B38" s="462"/>
      <c r="C38" s="462"/>
      <c r="D38" s="462"/>
      <c r="E38" s="462"/>
      <c r="F38" s="462"/>
      <c r="G38" s="462"/>
      <c r="H38" s="462"/>
      <c r="I38" s="462"/>
      <c r="J38" s="462"/>
      <c r="K38" s="462"/>
      <c r="L38" s="462"/>
    </row>
    <row r="39" spans="1:15" ht="30" customHeight="1" x14ac:dyDescent="0.2">
      <c r="A39" s="483" t="s">
        <v>1849</v>
      </c>
      <c r="B39" s="484"/>
      <c r="C39" s="484"/>
      <c r="D39" s="89" t="s">
        <v>1850</v>
      </c>
      <c r="E39" s="89">
        <v>2017</v>
      </c>
      <c r="F39" s="89">
        <v>2018</v>
      </c>
      <c r="G39" s="89">
        <v>2019</v>
      </c>
      <c r="H39" s="89">
        <v>2020</v>
      </c>
      <c r="I39" s="89">
        <v>2021</v>
      </c>
      <c r="J39" s="89">
        <v>2022</v>
      </c>
      <c r="K39" s="89">
        <v>2023</v>
      </c>
      <c r="L39" s="90" t="s">
        <v>1851</v>
      </c>
    </row>
    <row r="40" spans="1:15" ht="45" customHeight="1" x14ac:dyDescent="0.2">
      <c r="A40" s="201">
        <v>24</v>
      </c>
      <c r="B40" s="478" t="s">
        <v>1852</v>
      </c>
      <c r="C40" s="478"/>
      <c r="D40" s="142">
        <v>0</v>
      </c>
      <c r="E40" s="142">
        <v>500000</v>
      </c>
      <c r="F40" s="142">
        <v>3000000</v>
      </c>
      <c r="G40" s="142">
        <v>18500000</v>
      </c>
      <c r="H40" s="142">
        <v>0</v>
      </c>
      <c r="I40" s="142">
        <v>0</v>
      </c>
      <c r="J40" s="142">
        <v>0</v>
      </c>
      <c r="K40" s="142">
        <v>0</v>
      </c>
      <c r="L40" s="150">
        <f>SUM(D40:K40)</f>
        <v>22000000</v>
      </c>
      <c r="N40" s="105" t="s">
        <v>1853</v>
      </c>
    </row>
    <row r="41" spans="1:15" ht="45" customHeight="1" x14ac:dyDescent="0.2">
      <c r="A41" s="201">
        <v>25</v>
      </c>
      <c r="B41" s="478" t="s">
        <v>1854</v>
      </c>
      <c r="C41" s="478"/>
      <c r="D41" s="142">
        <v>0</v>
      </c>
      <c r="E41" s="142">
        <v>500000</v>
      </c>
      <c r="F41" s="142">
        <v>3000000</v>
      </c>
      <c r="G41" s="142">
        <v>18500000</v>
      </c>
      <c r="H41" s="142">
        <v>0</v>
      </c>
      <c r="I41" s="142">
        <v>0</v>
      </c>
      <c r="J41" s="142">
        <v>0</v>
      </c>
      <c r="K41" s="142">
        <v>0</v>
      </c>
      <c r="L41" s="150">
        <f>SUM(D41:K41)</f>
        <v>22000000</v>
      </c>
      <c r="N41" s="105" t="s">
        <v>1855</v>
      </c>
    </row>
    <row r="42" spans="1:15" ht="45" hidden="1" customHeight="1" outlineLevel="1" x14ac:dyDescent="0.2">
      <c r="A42" s="217" t="s">
        <v>2170</v>
      </c>
      <c r="B42" s="494" t="s">
        <v>2171</v>
      </c>
      <c r="C42" s="494"/>
      <c r="D42" s="142">
        <v>0</v>
      </c>
      <c r="E42" s="142">
        <v>500000</v>
      </c>
      <c r="F42" s="142">
        <v>3000000</v>
      </c>
      <c r="G42" s="142">
        <v>18500000</v>
      </c>
      <c r="H42" s="142">
        <v>0</v>
      </c>
      <c r="I42" s="142">
        <v>0</v>
      </c>
      <c r="J42" s="142">
        <v>0</v>
      </c>
      <c r="K42" s="142">
        <v>0</v>
      </c>
      <c r="L42" s="150">
        <f>SUM(D42:K42)</f>
        <v>22000000</v>
      </c>
      <c r="N42" s="105" t="s">
        <v>2172</v>
      </c>
    </row>
    <row r="43" spans="1:15" ht="45" customHeight="1" collapsed="1" x14ac:dyDescent="0.2">
      <c r="A43" s="201">
        <v>26</v>
      </c>
      <c r="B43" s="478" t="s">
        <v>1856</v>
      </c>
      <c r="C43" s="478"/>
      <c r="D43" s="145">
        <f>ROUNDDOWN(D41*0.85,2)</f>
        <v>0</v>
      </c>
      <c r="E43" s="145">
        <f>ROUNDDOWN(E41*0.85,2)</f>
        <v>425000</v>
      </c>
      <c r="F43" s="145">
        <f t="shared" ref="F43:K43" si="0">ROUNDDOWN(F41*0.85,2)</f>
        <v>2550000</v>
      </c>
      <c r="G43" s="145">
        <f t="shared" si="0"/>
        <v>15725000</v>
      </c>
      <c r="H43" s="145">
        <f t="shared" si="0"/>
        <v>0</v>
      </c>
      <c r="I43" s="145">
        <f t="shared" si="0"/>
        <v>0</v>
      </c>
      <c r="J43" s="145">
        <f t="shared" si="0"/>
        <v>0</v>
      </c>
      <c r="K43" s="145">
        <f t="shared" si="0"/>
        <v>0</v>
      </c>
      <c r="L43" s="146">
        <f>SUM(D43:K43)</f>
        <v>18700000</v>
      </c>
      <c r="N43" s="105" t="s">
        <v>1857</v>
      </c>
      <c r="O43" s="141"/>
    </row>
    <row r="44" spans="1:15" ht="45" customHeight="1" thickBot="1" x14ac:dyDescent="0.25">
      <c r="A44" s="207">
        <v>27</v>
      </c>
      <c r="B44" s="472" t="s">
        <v>1858</v>
      </c>
      <c r="C44" s="472"/>
      <c r="D44" s="147">
        <f>IFERROR(D43/D41,0)</f>
        <v>0</v>
      </c>
      <c r="E44" s="147">
        <f t="shared" ref="E44:K44" si="1">IFERROR(E43/E41,0)</f>
        <v>0.85</v>
      </c>
      <c r="F44" s="147">
        <f t="shared" si="1"/>
        <v>0.85</v>
      </c>
      <c r="G44" s="147">
        <f t="shared" si="1"/>
        <v>0.85</v>
      </c>
      <c r="H44" s="147">
        <f t="shared" si="1"/>
        <v>0</v>
      </c>
      <c r="I44" s="147">
        <f t="shared" si="1"/>
        <v>0</v>
      </c>
      <c r="J44" s="147">
        <f t="shared" si="1"/>
        <v>0</v>
      </c>
      <c r="K44" s="147">
        <f t="shared" si="1"/>
        <v>0</v>
      </c>
      <c r="L44" s="147">
        <f>IFERROR(L43/L42,"")</f>
        <v>0.85</v>
      </c>
      <c r="N44" s="105" t="s">
        <v>1812</v>
      </c>
    </row>
    <row r="45" spans="1:15" ht="13.5" thickBot="1" x14ac:dyDescent="0.25">
      <c r="A45" s="495"/>
      <c r="B45" s="495"/>
      <c r="C45" s="495"/>
      <c r="D45" s="495"/>
      <c r="E45" s="495"/>
      <c r="F45" s="495"/>
      <c r="G45" s="495"/>
      <c r="H45" s="495"/>
      <c r="I45" s="495"/>
      <c r="J45" s="495"/>
      <c r="K45" s="495"/>
      <c r="L45" s="495"/>
    </row>
    <row r="46" spans="1:15" ht="30" customHeight="1" x14ac:dyDescent="0.2">
      <c r="A46" s="558">
        <v>28</v>
      </c>
      <c r="B46" s="484" t="s">
        <v>1859</v>
      </c>
      <c r="C46" s="484"/>
      <c r="D46" s="484"/>
      <c r="E46" s="484"/>
      <c r="F46" s="484"/>
      <c r="G46" s="484"/>
      <c r="H46" s="484"/>
      <c r="I46" s="484"/>
      <c r="J46" s="484"/>
      <c r="K46" s="484"/>
      <c r="L46" s="498"/>
      <c r="N46" s="105" t="s">
        <v>1812</v>
      </c>
    </row>
    <row r="47" spans="1:15" ht="30" customHeight="1" x14ac:dyDescent="0.2">
      <c r="A47" s="559"/>
      <c r="B47" s="692" t="s">
        <v>1860</v>
      </c>
      <c r="C47" s="692"/>
      <c r="D47" s="562" t="s">
        <v>1861</v>
      </c>
      <c r="E47" s="693"/>
      <c r="F47" s="693"/>
      <c r="G47" s="693"/>
      <c r="H47" s="693"/>
      <c r="I47" s="693"/>
      <c r="J47" s="563"/>
      <c r="K47" s="562" t="s">
        <v>1862</v>
      </c>
      <c r="L47" s="694"/>
    </row>
    <row r="48" spans="1:15" ht="80.45" customHeight="1" x14ac:dyDescent="0.2">
      <c r="A48" s="559"/>
      <c r="B48" s="424" t="s">
        <v>2106</v>
      </c>
      <c r="C48" s="845"/>
      <c r="D48" s="851" t="s">
        <v>2244</v>
      </c>
      <c r="E48" s="852"/>
      <c r="F48" s="852"/>
      <c r="G48" s="852"/>
      <c r="H48" s="852"/>
      <c r="I48" s="852"/>
      <c r="J48" s="853"/>
      <c r="K48" s="867">
        <v>6500000</v>
      </c>
      <c r="L48" s="868"/>
    </row>
    <row r="49" spans="1:14" ht="30" customHeight="1" x14ac:dyDescent="0.2">
      <c r="A49" s="559"/>
      <c r="B49" s="869" t="s">
        <v>1969</v>
      </c>
      <c r="C49" s="869"/>
      <c r="D49" s="851" t="s">
        <v>2107</v>
      </c>
      <c r="E49" s="852"/>
      <c r="F49" s="852"/>
      <c r="G49" s="852"/>
      <c r="H49" s="852"/>
      <c r="I49" s="852"/>
      <c r="J49" s="853"/>
      <c r="K49" s="870">
        <v>14000000</v>
      </c>
      <c r="L49" s="871"/>
    </row>
    <row r="50" spans="1:14" ht="56.45" customHeight="1" x14ac:dyDescent="0.2">
      <c r="A50" s="559"/>
      <c r="B50" s="424" t="s">
        <v>1985</v>
      </c>
      <c r="C50" s="845"/>
      <c r="D50" s="851" t="s">
        <v>2108</v>
      </c>
      <c r="E50" s="852"/>
      <c r="F50" s="852"/>
      <c r="G50" s="852"/>
      <c r="H50" s="852"/>
      <c r="I50" s="852"/>
      <c r="J50" s="853"/>
      <c r="K50" s="870">
        <v>1000000</v>
      </c>
      <c r="L50" s="871"/>
    </row>
    <row r="51" spans="1:14" ht="42.6" customHeight="1" thickBot="1" x14ac:dyDescent="0.25">
      <c r="A51" s="804"/>
      <c r="B51" s="849" t="s">
        <v>2109</v>
      </c>
      <c r="C51" s="850"/>
      <c r="D51" s="851" t="s">
        <v>2245</v>
      </c>
      <c r="E51" s="852"/>
      <c r="F51" s="852"/>
      <c r="G51" s="852"/>
      <c r="H51" s="852"/>
      <c r="I51" s="852"/>
      <c r="J51" s="853"/>
      <c r="K51" s="872">
        <v>500000</v>
      </c>
      <c r="L51" s="873"/>
    </row>
    <row r="52" spans="1:14" ht="15" customHeight="1" thickBot="1" x14ac:dyDescent="0.25">
      <c r="A52" s="462"/>
      <c r="B52" s="462"/>
      <c r="C52" s="462"/>
      <c r="D52" s="462"/>
      <c r="E52" s="462"/>
      <c r="F52" s="462"/>
      <c r="G52" s="462"/>
      <c r="H52" s="462"/>
      <c r="I52" s="462"/>
      <c r="J52" s="462"/>
      <c r="K52" s="462"/>
      <c r="L52" s="462"/>
    </row>
    <row r="53" spans="1:14" ht="30" customHeight="1" x14ac:dyDescent="0.2">
      <c r="A53" s="558">
        <v>29</v>
      </c>
      <c r="B53" s="560" t="s">
        <v>1955</v>
      </c>
      <c r="C53" s="560"/>
      <c r="D53" s="560"/>
      <c r="E53" s="560"/>
      <c r="F53" s="560"/>
      <c r="G53" s="560"/>
      <c r="H53" s="560"/>
      <c r="I53" s="560"/>
      <c r="J53" s="560"/>
      <c r="K53" s="560"/>
      <c r="L53" s="561"/>
      <c r="N53" s="105" t="s">
        <v>1863</v>
      </c>
    </row>
    <row r="54" spans="1:14" ht="42.75" customHeight="1" x14ac:dyDescent="0.2">
      <c r="A54" s="559"/>
      <c r="B54" s="500" t="s">
        <v>1864</v>
      </c>
      <c r="C54" s="501"/>
      <c r="D54" s="502"/>
      <c r="E54" s="500" t="s">
        <v>1865</v>
      </c>
      <c r="F54" s="502"/>
      <c r="G54" s="500" t="s">
        <v>1866</v>
      </c>
      <c r="H54" s="502"/>
      <c r="I54" s="562" t="s">
        <v>1867</v>
      </c>
      <c r="J54" s="563"/>
      <c r="K54" s="499" t="s">
        <v>1868</v>
      </c>
      <c r="L54" s="541"/>
    </row>
    <row r="55" spans="1:14" ht="42.75" hidden="1" customHeight="1" outlineLevel="1" x14ac:dyDescent="0.2">
      <c r="A55" s="559"/>
      <c r="B55" s="542"/>
      <c r="C55" s="543"/>
      <c r="D55" s="544"/>
      <c r="E55" s="219"/>
      <c r="F55" s="220"/>
      <c r="G55" s="219"/>
      <c r="H55" s="220"/>
      <c r="I55" s="260" t="s">
        <v>2180</v>
      </c>
      <c r="J55" s="260" t="s">
        <v>2181</v>
      </c>
      <c r="K55" s="219"/>
      <c r="L55" s="223"/>
    </row>
    <row r="56" spans="1:14" ht="31.5" customHeight="1" collapsed="1" x14ac:dyDescent="0.2">
      <c r="A56" s="559"/>
      <c r="B56" s="545" t="s">
        <v>1869</v>
      </c>
      <c r="C56" s="546"/>
      <c r="D56" s="547"/>
      <c r="E56" s="548" t="s">
        <v>1870</v>
      </c>
      <c r="F56" s="549"/>
      <c r="G56" s="548" t="s">
        <v>1871</v>
      </c>
      <c r="H56" s="549"/>
      <c r="I56" s="710">
        <v>2476</v>
      </c>
      <c r="J56" s="711"/>
      <c r="K56" s="712">
        <v>598470</v>
      </c>
      <c r="L56" s="713"/>
    </row>
    <row r="57" spans="1:14" ht="30" hidden="1" customHeight="1" outlineLevel="1" x14ac:dyDescent="0.2">
      <c r="A57" s="559"/>
      <c r="B57" s="566" t="s">
        <v>2182</v>
      </c>
      <c r="C57" s="567"/>
      <c r="D57" s="568"/>
      <c r="E57" s="548" t="s">
        <v>1870</v>
      </c>
      <c r="F57" s="549"/>
      <c r="G57" s="548" t="s">
        <v>1871</v>
      </c>
      <c r="H57" s="549"/>
      <c r="I57" s="261">
        <v>0</v>
      </c>
      <c r="J57" s="258">
        <v>500</v>
      </c>
      <c r="K57" s="712" t="s">
        <v>1872</v>
      </c>
      <c r="L57" s="713"/>
    </row>
    <row r="58" spans="1:14" ht="41.25" customHeight="1" collapsed="1" x14ac:dyDescent="0.2">
      <c r="A58" s="559"/>
      <c r="B58" s="545" t="s">
        <v>1873</v>
      </c>
      <c r="C58" s="546"/>
      <c r="D58" s="547"/>
      <c r="E58" s="548" t="s">
        <v>1874</v>
      </c>
      <c r="F58" s="549"/>
      <c r="G58" s="548" t="s">
        <v>1875</v>
      </c>
      <c r="H58" s="549"/>
      <c r="I58" s="714">
        <v>1</v>
      </c>
      <c r="J58" s="715"/>
      <c r="K58" s="548">
        <v>31</v>
      </c>
      <c r="L58" s="716"/>
    </row>
    <row r="59" spans="1:14" ht="64.900000000000006" customHeight="1" x14ac:dyDescent="0.2">
      <c r="A59" s="559"/>
      <c r="B59" s="545" t="s">
        <v>1876</v>
      </c>
      <c r="C59" s="546"/>
      <c r="D59" s="547"/>
      <c r="E59" s="548" t="s">
        <v>1874</v>
      </c>
      <c r="F59" s="549"/>
      <c r="G59" s="548" t="s">
        <v>1875</v>
      </c>
      <c r="H59" s="549"/>
      <c r="I59" s="714">
        <v>1</v>
      </c>
      <c r="J59" s="715"/>
      <c r="K59" s="548">
        <v>31</v>
      </c>
      <c r="L59" s="716"/>
    </row>
    <row r="60" spans="1:14" ht="27.75" customHeight="1" x14ac:dyDescent="0.2">
      <c r="A60" s="559"/>
      <c r="B60" s="545" t="s">
        <v>1877</v>
      </c>
      <c r="C60" s="546"/>
      <c r="D60" s="547"/>
      <c r="E60" s="548" t="s">
        <v>1874</v>
      </c>
      <c r="F60" s="549"/>
      <c r="G60" s="548" t="s">
        <v>1878</v>
      </c>
      <c r="H60" s="549"/>
      <c r="I60" s="717">
        <v>14000000</v>
      </c>
      <c r="J60" s="718"/>
      <c r="K60" s="712">
        <v>350000000</v>
      </c>
      <c r="L60" s="713"/>
    </row>
    <row r="61" spans="1:14" ht="41.25" customHeight="1" x14ac:dyDescent="0.2">
      <c r="A61" s="559"/>
      <c r="B61" s="545" t="s">
        <v>1879</v>
      </c>
      <c r="C61" s="546"/>
      <c r="D61" s="547"/>
      <c r="E61" s="548" t="s">
        <v>1870</v>
      </c>
      <c r="F61" s="549"/>
      <c r="G61" s="548" t="s">
        <v>1880</v>
      </c>
      <c r="H61" s="549"/>
      <c r="I61" s="719">
        <v>8</v>
      </c>
      <c r="J61" s="720"/>
      <c r="K61" s="712" t="s">
        <v>1872</v>
      </c>
      <c r="L61" s="713"/>
    </row>
    <row r="62" spans="1:14" ht="30" customHeight="1" x14ac:dyDescent="0.2">
      <c r="A62" s="559"/>
      <c r="B62" s="545" t="s">
        <v>1881</v>
      </c>
      <c r="C62" s="546"/>
      <c r="D62" s="547"/>
      <c r="E62" s="548" t="s">
        <v>1870</v>
      </c>
      <c r="F62" s="549"/>
      <c r="G62" s="548" t="s">
        <v>1880</v>
      </c>
      <c r="H62" s="549"/>
      <c r="I62" s="719">
        <v>8</v>
      </c>
      <c r="J62" s="720"/>
      <c r="K62" s="712" t="s">
        <v>1872</v>
      </c>
      <c r="L62" s="713"/>
    </row>
    <row r="63" spans="1:14" ht="41.25" customHeight="1" thickBot="1" x14ac:dyDescent="0.25">
      <c r="A63" s="559"/>
      <c r="B63" s="722" t="s">
        <v>1882</v>
      </c>
      <c r="C63" s="723"/>
      <c r="D63" s="724"/>
      <c r="E63" s="725" t="s">
        <v>1874</v>
      </c>
      <c r="F63" s="726"/>
      <c r="G63" s="725" t="s">
        <v>1875</v>
      </c>
      <c r="H63" s="726"/>
      <c r="I63" s="719">
        <v>1</v>
      </c>
      <c r="J63" s="720"/>
      <c r="K63" s="712" t="s">
        <v>1872</v>
      </c>
      <c r="L63" s="713"/>
    </row>
    <row r="64" spans="1:14" ht="31.15" customHeight="1" thickBot="1" x14ac:dyDescent="0.25">
      <c r="A64" s="874"/>
      <c r="B64" s="874"/>
      <c r="C64" s="874"/>
      <c r="D64" s="874"/>
      <c r="E64" s="874"/>
      <c r="F64" s="874"/>
      <c r="G64" s="874"/>
      <c r="H64" s="874"/>
      <c r="I64" s="875"/>
      <c r="J64" s="875"/>
      <c r="K64" s="874"/>
      <c r="L64" s="874"/>
    </row>
    <row r="65" spans="1:12" ht="30" customHeight="1" thickBot="1" x14ac:dyDescent="0.25">
      <c r="A65" s="93">
        <v>30</v>
      </c>
      <c r="B65" s="581" t="s">
        <v>1883</v>
      </c>
      <c r="C65" s="581"/>
      <c r="D65" s="582" t="s">
        <v>1884</v>
      </c>
      <c r="E65" s="582"/>
      <c r="F65" s="582"/>
      <c r="G65" s="582"/>
      <c r="H65" s="582"/>
      <c r="I65" s="582"/>
      <c r="J65" s="582"/>
      <c r="K65" s="582"/>
      <c r="L65" s="583"/>
    </row>
    <row r="93" spans="1:1" x14ac:dyDescent="0.2">
      <c r="A93" s="109" t="s">
        <v>1885</v>
      </c>
    </row>
    <row r="94" spans="1:1" x14ac:dyDescent="0.2">
      <c r="A94" s="109" t="s">
        <v>14</v>
      </c>
    </row>
    <row r="95" spans="1:1" x14ac:dyDescent="0.2">
      <c r="A95" s="109" t="s">
        <v>1886</v>
      </c>
    </row>
    <row r="96" spans="1:1" x14ac:dyDescent="0.2">
      <c r="A96" s="109" t="s">
        <v>1887</v>
      </c>
    </row>
    <row r="97" spans="1:1" x14ac:dyDescent="0.2">
      <c r="A97" s="109" t="s">
        <v>1888</v>
      </c>
    </row>
    <row r="98" spans="1:1" x14ac:dyDescent="0.2">
      <c r="A98" s="109" t="s">
        <v>1889</v>
      </c>
    </row>
    <row r="99" spans="1:1" x14ac:dyDescent="0.2">
      <c r="A99" s="109" t="s">
        <v>1890</v>
      </c>
    </row>
    <row r="100" spans="1:1" x14ac:dyDescent="0.2">
      <c r="A100" s="109" t="s">
        <v>1891</v>
      </c>
    </row>
    <row r="101" spans="1:1" x14ac:dyDescent="0.2">
      <c r="A101" s="109" t="s">
        <v>1892</v>
      </c>
    </row>
    <row r="102" spans="1:1" x14ac:dyDescent="0.2">
      <c r="A102" s="109" t="s">
        <v>1893</v>
      </c>
    </row>
    <row r="103" spans="1:1" x14ac:dyDescent="0.2">
      <c r="A103" s="109" t="s">
        <v>1894</v>
      </c>
    </row>
    <row r="104" spans="1:1" x14ac:dyDescent="0.2">
      <c r="A104" s="109" t="s">
        <v>1895</v>
      </c>
    </row>
    <row r="105" spans="1:1" x14ac:dyDescent="0.2">
      <c r="A105" s="109" t="s">
        <v>1896</v>
      </c>
    </row>
    <row r="106" spans="1:1" x14ac:dyDescent="0.2">
      <c r="A106" s="109" t="s">
        <v>1897</v>
      </c>
    </row>
    <row r="107" spans="1:1" x14ac:dyDescent="0.2">
      <c r="A107" s="109" t="s">
        <v>1898</v>
      </c>
    </row>
    <row r="108" spans="1:1" x14ac:dyDescent="0.2">
      <c r="A108" s="109" t="s">
        <v>1899</v>
      </c>
    </row>
    <row r="109" spans="1:1" x14ac:dyDescent="0.2">
      <c r="A109" s="109" t="s">
        <v>1900</v>
      </c>
    </row>
    <row r="110" spans="1:1" x14ac:dyDescent="0.2">
      <c r="A110" s="109" t="s">
        <v>1901</v>
      </c>
    </row>
    <row r="111" spans="1:1" ht="15" x14ac:dyDescent="0.25">
      <c r="A111" s="103"/>
    </row>
    <row r="112" spans="1:1" ht="15" x14ac:dyDescent="0.25">
      <c r="A112" s="103"/>
    </row>
    <row r="113" spans="1:1" x14ac:dyDescent="0.2">
      <c r="A113" s="94" t="s">
        <v>1902</v>
      </c>
    </row>
    <row r="114" spans="1:1" x14ac:dyDescent="0.2">
      <c r="A114" s="94" t="s">
        <v>1903</v>
      </c>
    </row>
    <row r="115" spans="1:1" x14ac:dyDescent="0.2">
      <c r="A115" s="94" t="s">
        <v>1829</v>
      </c>
    </row>
    <row r="116" spans="1:1" x14ac:dyDescent="0.2">
      <c r="A116" s="94" t="s">
        <v>1904</v>
      </c>
    </row>
    <row r="117" spans="1:1" ht="15" x14ac:dyDescent="0.25">
      <c r="A117" s="103"/>
    </row>
    <row r="118" spans="1:1" ht="15" x14ac:dyDescent="0.25">
      <c r="A118" s="103"/>
    </row>
    <row r="119" spans="1:1" x14ac:dyDescent="0.2">
      <c r="A119" s="109" t="s">
        <v>1905</v>
      </c>
    </row>
    <row r="120" spans="1:1" x14ac:dyDescent="0.2">
      <c r="A120" s="109" t="s">
        <v>1906</v>
      </c>
    </row>
    <row r="121" spans="1:1" x14ac:dyDescent="0.2">
      <c r="A121" s="109" t="s">
        <v>1907</v>
      </c>
    </row>
    <row r="122" spans="1:1" x14ac:dyDescent="0.2">
      <c r="A122" s="109" t="s">
        <v>1908</v>
      </c>
    </row>
    <row r="123" spans="1:1" x14ac:dyDescent="0.2">
      <c r="A123" s="109" t="s">
        <v>1909</v>
      </c>
    </row>
    <row r="124" spans="1:1" x14ac:dyDescent="0.2">
      <c r="A124" s="109" t="s">
        <v>1910</v>
      </c>
    </row>
    <row r="125" spans="1:1" x14ac:dyDescent="0.2">
      <c r="A125" s="109" t="s">
        <v>1911</v>
      </c>
    </row>
    <row r="126" spans="1:1" x14ac:dyDescent="0.2">
      <c r="A126" s="109" t="s">
        <v>1912</v>
      </c>
    </row>
    <row r="127" spans="1:1" x14ac:dyDescent="0.2">
      <c r="A127" s="109" t="s">
        <v>1913</v>
      </c>
    </row>
    <row r="128" spans="1:1" x14ac:dyDescent="0.2">
      <c r="A128" s="109" t="s">
        <v>1914</v>
      </c>
    </row>
    <row r="129" spans="1:1" x14ac:dyDescent="0.2">
      <c r="A129" s="109" t="s">
        <v>1915</v>
      </c>
    </row>
    <row r="130" spans="1:1" x14ac:dyDescent="0.2">
      <c r="A130" s="109" t="s">
        <v>1831</v>
      </c>
    </row>
    <row r="131" spans="1:1" x14ac:dyDescent="0.2">
      <c r="A131" s="109" t="s">
        <v>1916</v>
      </c>
    </row>
    <row r="132" spans="1:1" x14ac:dyDescent="0.2">
      <c r="A132" s="109" t="s">
        <v>1917</v>
      </c>
    </row>
    <row r="133" spans="1:1" x14ac:dyDescent="0.2">
      <c r="A133" s="109" t="s">
        <v>1918</v>
      </c>
    </row>
    <row r="134" spans="1:1" x14ac:dyDescent="0.2">
      <c r="A134" s="109" t="s">
        <v>1919</v>
      </c>
    </row>
    <row r="135" spans="1:1" x14ac:dyDescent="0.2">
      <c r="A135" s="109" t="s">
        <v>1920</v>
      </c>
    </row>
    <row r="136" spans="1:1" x14ac:dyDescent="0.2">
      <c r="A136" s="109" t="s">
        <v>1921</v>
      </c>
    </row>
    <row r="137" spans="1:1" x14ac:dyDescent="0.2">
      <c r="A137" s="109" t="s">
        <v>1922</v>
      </c>
    </row>
    <row r="138" spans="1:1" x14ac:dyDescent="0.2">
      <c r="A138" s="109" t="s">
        <v>1923</v>
      </c>
    </row>
    <row r="139" spans="1:1" x14ac:dyDescent="0.2">
      <c r="A139" s="109" t="s">
        <v>1924</v>
      </c>
    </row>
    <row r="140" spans="1:1" x14ac:dyDescent="0.2">
      <c r="A140" s="109" t="s">
        <v>1925</v>
      </c>
    </row>
    <row r="141" spans="1:1" x14ac:dyDescent="0.2">
      <c r="A141" s="109" t="s">
        <v>1926</v>
      </c>
    </row>
    <row r="142" spans="1:1" x14ac:dyDescent="0.2">
      <c r="A142" s="109" t="s">
        <v>1927</v>
      </c>
    </row>
    <row r="143" spans="1:1" x14ac:dyDescent="0.2">
      <c r="A143" s="109" t="s">
        <v>1928</v>
      </c>
    </row>
    <row r="144" spans="1:1" x14ac:dyDescent="0.2">
      <c r="A144" s="109" t="s">
        <v>1929</v>
      </c>
    </row>
    <row r="145" spans="1:1" x14ac:dyDescent="0.2">
      <c r="A145" s="109" t="s">
        <v>1930</v>
      </c>
    </row>
    <row r="146" spans="1:1" x14ac:dyDescent="0.2">
      <c r="A146" s="109" t="s">
        <v>1931</v>
      </c>
    </row>
    <row r="147" spans="1:1" x14ac:dyDescent="0.2">
      <c r="A147" s="109" t="s">
        <v>1932</v>
      </c>
    </row>
    <row r="148" spans="1:1" x14ac:dyDescent="0.2">
      <c r="A148" s="109" t="s">
        <v>1933</v>
      </c>
    </row>
    <row r="149" spans="1:1" x14ac:dyDescent="0.2">
      <c r="A149" s="109" t="s">
        <v>1934</v>
      </c>
    </row>
    <row r="150" spans="1:1" x14ac:dyDescent="0.2">
      <c r="A150" s="109" t="s">
        <v>1935</v>
      </c>
    </row>
    <row r="151" spans="1:1" x14ac:dyDescent="0.2">
      <c r="A151" s="109" t="s">
        <v>1936</v>
      </c>
    </row>
    <row r="152" spans="1:1" x14ac:dyDescent="0.2">
      <c r="A152" s="109" t="s">
        <v>1937</v>
      </c>
    </row>
    <row r="153" spans="1:1" x14ac:dyDescent="0.2">
      <c r="A153" s="109" t="s">
        <v>1938</v>
      </c>
    </row>
    <row r="154" spans="1:1" x14ac:dyDescent="0.2">
      <c r="A154" s="109" t="s">
        <v>1939</v>
      </c>
    </row>
    <row r="155" spans="1:1" x14ac:dyDescent="0.2">
      <c r="A155" s="109" t="s">
        <v>1940</v>
      </c>
    </row>
    <row r="156" spans="1:1" ht="15" x14ac:dyDescent="0.25">
      <c r="A156" s="103"/>
    </row>
    <row r="157" spans="1:1" ht="15" x14ac:dyDescent="0.25">
      <c r="A157" s="103"/>
    </row>
    <row r="158" spans="1:1" x14ac:dyDescent="0.2">
      <c r="A158" s="110" t="s">
        <v>1833</v>
      </c>
    </row>
    <row r="159" spans="1:1" x14ac:dyDescent="0.2">
      <c r="A159" s="110" t="s">
        <v>1941</v>
      </c>
    </row>
    <row r="160" spans="1:1" ht="15" x14ac:dyDescent="0.25">
      <c r="A160" s="103"/>
    </row>
    <row r="161" spans="1:1" ht="15" x14ac:dyDescent="0.25">
      <c r="A161" s="103"/>
    </row>
    <row r="162" spans="1:1" x14ac:dyDescent="0.2">
      <c r="A162" s="110" t="s">
        <v>1942</v>
      </c>
    </row>
    <row r="163" spans="1:1" x14ac:dyDescent="0.2">
      <c r="A163" s="110" t="s">
        <v>1943</v>
      </c>
    </row>
    <row r="164" spans="1:1" x14ac:dyDescent="0.2">
      <c r="A164" s="110" t="s">
        <v>1835</v>
      </c>
    </row>
    <row r="165" spans="1:1" x14ac:dyDescent="0.2">
      <c r="A165" s="110" t="s">
        <v>1944</v>
      </c>
    </row>
    <row r="166" spans="1:1" ht="15" x14ac:dyDescent="0.25">
      <c r="A166" s="103"/>
    </row>
    <row r="167" spans="1:1" ht="15" x14ac:dyDescent="0.25">
      <c r="A167" s="103"/>
    </row>
    <row r="168" spans="1:1" x14ac:dyDescent="0.2">
      <c r="A168" s="110" t="s">
        <v>1945</v>
      </c>
    </row>
    <row r="169" spans="1:1" x14ac:dyDescent="0.2">
      <c r="A169" s="110" t="s">
        <v>1946</v>
      </c>
    </row>
    <row r="170" spans="1:1" x14ac:dyDescent="0.2">
      <c r="A170" s="110" t="s">
        <v>1837</v>
      </c>
    </row>
    <row r="171" spans="1:1" x14ac:dyDescent="0.2">
      <c r="A171" s="110" t="s">
        <v>1947</v>
      </c>
    </row>
    <row r="172" spans="1:1" x14ac:dyDescent="0.2">
      <c r="A172" s="110" t="s">
        <v>1948</v>
      </c>
    </row>
    <row r="173" spans="1:1" x14ac:dyDescent="0.2">
      <c r="A173" s="110" t="s">
        <v>1949</v>
      </c>
    </row>
  </sheetData>
  <autoFilter ref="N1:N176"/>
  <mergeCells count="150">
    <mergeCell ref="B65:C65"/>
    <mergeCell ref="D65:L65"/>
    <mergeCell ref="B63:D63"/>
    <mergeCell ref="E63:F63"/>
    <mergeCell ref="G63:H63"/>
    <mergeCell ref="I63:J63"/>
    <mergeCell ref="K63:L63"/>
    <mergeCell ref="A64:L64"/>
    <mergeCell ref="B61:D61"/>
    <mergeCell ref="E61:F61"/>
    <mergeCell ref="G61:H61"/>
    <mergeCell ref="I61:J61"/>
    <mergeCell ref="K61:L61"/>
    <mergeCell ref="B62:D62"/>
    <mergeCell ref="E62:F62"/>
    <mergeCell ref="G62:H62"/>
    <mergeCell ref="I62:J62"/>
    <mergeCell ref="K62:L62"/>
    <mergeCell ref="I58:J58"/>
    <mergeCell ref="K58:L58"/>
    <mergeCell ref="B59:D59"/>
    <mergeCell ref="E59:F59"/>
    <mergeCell ref="G59:H59"/>
    <mergeCell ref="I59:J59"/>
    <mergeCell ref="K59:L59"/>
    <mergeCell ref="B60:D60"/>
    <mergeCell ref="E60:F60"/>
    <mergeCell ref="G60:H60"/>
    <mergeCell ref="I60:J60"/>
    <mergeCell ref="K60:L60"/>
    <mergeCell ref="K54:L54"/>
    <mergeCell ref="B55:D55"/>
    <mergeCell ref="B56:D56"/>
    <mergeCell ref="E56:F56"/>
    <mergeCell ref="G56:H56"/>
    <mergeCell ref="I56:J56"/>
    <mergeCell ref="K56:L56"/>
    <mergeCell ref="B51:C51"/>
    <mergeCell ref="D51:J51"/>
    <mergeCell ref="K51:L51"/>
    <mergeCell ref="A52:L52"/>
    <mergeCell ref="A53:A63"/>
    <mergeCell ref="B53:L53"/>
    <mergeCell ref="B54:D54"/>
    <mergeCell ref="E54:F54"/>
    <mergeCell ref="G54:H54"/>
    <mergeCell ref="I54:J54"/>
    <mergeCell ref="B57:D57"/>
    <mergeCell ref="E57:F57"/>
    <mergeCell ref="G57:H57"/>
    <mergeCell ref="K57:L57"/>
    <mergeCell ref="B58:D58"/>
    <mergeCell ref="E58:F58"/>
    <mergeCell ref="G58:H58"/>
    <mergeCell ref="D48:J48"/>
    <mergeCell ref="K48:L48"/>
    <mergeCell ref="B49:C49"/>
    <mergeCell ref="D49:J49"/>
    <mergeCell ref="K49:L49"/>
    <mergeCell ref="B50:C50"/>
    <mergeCell ref="D50:J50"/>
    <mergeCell ref="K50:L50"/>
    <mergeCell ref="B42:C42"/>
    <mergeCell ref="B43:C43"/>
    <mergeCell ref="B44:C44"/>
    <mergeCell ref="A45:L45"/>
    <mergeCell ref="A46:A51"/>
    <mergeCell ref="B46:L46"/>
    <mergeCell ref="B47:C47"/>
    <mergeCell ref="D47:J47"/>
    <mergeCell ref="K47:L47"/>
    <mergeCell ref="B48:C48"/>
    <mergeCell ref="B37:C37"/>
    <mergeCell ref="D37:L37"/>
    <mergeCell ref="A38:L38"/>
    <mergeCell ref="A39:C39"/>
    <mergeCell ref="B40:C40"/>
    <mergeCell ref="B41:C41"/>
    <mergeCell ref="A35:L35"/>
    <mergeCell ref="B36:C36"/>
    <mergeCell ref="D36:E36"/>
    <mergeCell ref="F36:G36"/>
    <mergeCell ref="H36:I36"/>
    <mergeCell ref="J36:L36"/>
    <mergeCell ref="B32:C32"/>
    <mergeCell ref="D32:L32"/>
    <mergeCell ref="B33:C33"/>
    <mergeCell ref="D33:L33"/>
    <mergeCell ref="B34:C34"/>
    <mergeCell ref="D34:L34"/>
    <mergeCell ref="B29:C29"/>
    <mergeCell ref="D29:L29"/>
    <mergeCell ref="B30:C30"/>
    <mergeCell ref="D30:L30"/>
    <mergeCell ref="B31:C31"/>
    <mergeCell ref="D31:L31"/>
    <mergeCell ref="B26:C26"/>
    <mergeCell ref="D26:L26"/>
    <mergeCell ref="B27:C27"/>
    <mergeCell ref="D27:L27"/>
    <mergeCell ref="B28:C28"/>
    <mergeCell ref="D28:L28"/>
    <mergeCell ref="A22:L22"/>
    <mergeCell ref="B23:C23"/>
    <mergeCell ref="D23:L23"/>
    <mergeCell ref="B24:C24"/>
    <mergeCell ref="D24:L24"/>
    <mergeCell ref="B25:C25"/>
    <mergeCell ref="D25:L25"/>
    <mergeCell ref="A19:L19"/>
    <mergeCell ref="B20:C20"/>
    <mergeCell ref="D20:L20"/>
    <mergeCell ref="B21:C21"/>
    <mergeCell ref="D21:L21"/>
    <mergeCell ref="B15:D15"/>
    <mergeCell ref="E15:L15"/>
    <mergeCell ref="B16:D16"/>
    <mergeCell ref="E16:L16"/>
    <mergeCell ref="B17:D17"/>
    <mergeCell ref="E17:L1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L1"/>
    <mergeCell ref="B2:E2"/>
    <mergeCell ref="F2:L2"/>
    <mergeCell ref="A3:L3"/>
    <mergeCell ref="A4:L4"/>
    <mergeCell ref="B5:D5"/>
    <mergeCell ref="E5:L5"/>
    <mergeCell ref="A6:A7"/>
    <mergeCell ref="B6:D7"/>
    <mergeCell ref="E6:L6"/>
    <mergeCell ref="F7:H7"/>
    <mergeCell ref="J7:L7"/>
  </mergeCells>
  <conditionalFormatting sqref="D24:D28 F36:G36">
    <cfRule type="containsText" dxfId="1" priority="1" stopIfTrue="1" operator="containsText" text="wybierz">
      <formula>NOT(ISERROR(SEARCH("wybierz",D24)))</formula>
    </cfRule>
  </conditionalFormatting>
  <dataValidations count="7">
    <dataValidation type="list" allowBlank="1" showInputMessage="1" showErrorMessage="1" prompt="wybierz PI z listy" sqref="D25:L25">
      <formula1>$A$153:$A$158</formula1>
    </dataValidation>
    <dataValidation type="list" allowBlank="1" showInputMessage="1" showErrorMessage="1" prompt="wybierz fundusz" sqref="D23:L23">
      <formula1>$A$143:$A$144</formula1>
    </dataValidation>
    <dataValidation type="list" allowBlank="1" showInputMessage="1" showErrorMessage="1" prompt="wybierz Cel Tematyczny" sqref="D24:L24">
      <formula1>$A$147:$A$150</formula1>
    </dataValidation>
    <dataValidation type="list" allowBlank="1" showInputMessage="1" showErrorMessage="1" prompt="wybierz narzędzie PP" sqref="D21:L21">
      <formula1>$A$103:$A$139</formula1>
    </dataValidation>
    <dataValidation type="list" allowBlank="1" showInputMessage="1" showErrorMessage="1" sqref="D20:L20">
      <formula1>$A$97:$A$100</formula1>
    </dataValidation>
    <dataValidation type="list" allowBlank="1" showInputMessage="1" showErrorMessage="1" prompt="wybierz Program z listy" sqref="E12:L12">
      <formula1>$A$78:$A$95</formula1>
    </dataValidation>
    <dataValidation allowBlank="1" showInputMessage="1" showErrorMessage="1" prompt="zgodnie z właściwym PO" sqref="E13:L15"/>
  </dataValidations>
  <pageMargins left="0.25" right="0.25" top="0.75" bottom="0.75" header="0.3" footer="0.3"/>
  <pageSetup paperSize="9" scale="73" fitToHeight="0" orientation="portrait" r:id="rId1"/>
  <headerFooter>
    <oddHeader>&amp;CZałącznik 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O185"/>
  <sheetViews>
    <sheetView view="pageBreakPreview" topLeftCell="A40" zoomScaleNormal="100" zoomScaleSheetLayoutView="100" workbookViewId="0">
      <selection activeCell="D55" sqref="D55:J55"/>
    </sheetView>
  </sheetViews>
  <sheetFormatPr defaultRowHeight="12.75" outlineLevelRow="1" x14ac:dyDescent="0.2"/>
  <cols>
    <col min="1" max="1" width="5.140625" style="95" customWidth="1"/>
    <col min="2" max="2" width="9.140625" style="95"/>
    <col min="3" max="3" width="11.42578125" style="95" customWidth="1"/>
    <col min="4" max="4" width="13.85546875" style="95" customWidth="1"/>
    <col min="5" max="5" width="14" style="95" customWidth="1"/>
    <col min="6" max="6" width="13.85546875" style="95" customWidth="1"/>
    <col min="7" max="7" width="11.5703125" style="95" customWidth="1"/>
    <col min="8" max="11" width="9.7109375" style="95" customWidth="1"/>
    <col min="12" max="12" width="13.28515625" style="95" customWidth="1"/>
    <col min="13" max="14" width="9.140625" style="95"/>
    <col min="15" max="15" width="92.7109375" style="95" customWidth="1"/>
    <col min="16" max="256" width="9.140625" style="95"/>
    <col min="257" max="257" width="5.140625" style="95" customWidth="1"/>
    <col min="258" max="258" width="9.140625" style="95"/>
    <col min="259" max="259" width="11.42578125" style="95" customWidth="1"/>
    <col min="260" max="260" width="13.85546875" style="95" customWidth="1"/>
    <col min="261" max="261" width="14" style="95" customWidth="1"/>
    <col min="262" max="262" width="13.85546875" style="95" customWidth="1"/>
    <col min="263" max="263" width="11.5703125" style="95" customWidth="1"/>
    <col min="264" max="267" width="9.7109375" style="95" customWidth="1"/>
    <col min="268" max="268" width="13.28515625" style="95" customWidth="1"/>
    <col min="269" max="270" width="9.140625" style="95"/>
    <col min="271" max="271" width="92.7109375" style="95" customWidth="1"/>
    <col min="272" max="512" width="9.140625" style="95"/>
    <col min="513" max="513" width="5.140625" style="95" customWidth="1"/>
    <col min="514" max="514" width="9.140625" style="95"/>
    <col min="515" max="515" width="11.42578125" style="95" customWidth="1"/>
    <col min="516" max="516" width="13.85546875" style="95" customWidth="1"/>
    <col min="517" max="517" width="14" style="95" customWidth="1"/>
    <col min="518" max="518" width="13.85546875" style="95" customWidth="1"/>
    <col min="519" max="519" width="11.5703125" style="95" customWidth="1"/>
    <col min="520" max="523" width="9.7109375" style="95" customWidth="1"/>
    <col min="524" max="524" width="13.28515625" style="95" customWidth="1"/>
    <col min="525" max="526" width="9.140625" style="95"/>
    <col min="527" max="527" width="92.7109375" style="95" customWidth="1"/>
    <col min="528" max="768" width="9.140625" style="95"/>
    <col min="769" max="769" width="5.140625" style="95" customWidth="1"/>
    <col min="770" max="770" width="9.140625" style="95"/>
    <col min="771" max="771" width="11.42578125" style="95" customWidth="1"/>
    <col min="772" max="772" width="13.85546875" style="95" customWidth="1"/>
    <col min="773" max="773" width="14" style="95" customWidth="1"/>
    <col min="774" max="774" width="13.85546875" style="95" customWidth="1"/>
    <col min="775" max="775" width="11.5703125" style="95" customWidth="1"/>
    <col min="776" max="779" width="9.7109375" style="95" customWidth="1"/>
    <col min="780" max="780" width="13.28515625" style="95" customWidth="1"/>
    <col min="781" max="782" width="9.140625" style="95"/>
    <col min="783" max="783" width="92.7109375" style="95" customWidth="1"/>
    <col min="784" max="1024" width="9.140625" style="95"/>
    <col min="1025" max="1025" width="5.140625" style="95" customWidth="1"/>
    <col min="1026" max="1026" width="9.140625" style="95"/>
    <col min="1027" max="1027" width="11.42578125" style="95" customWidth="1"/>
    <col min="1028" max="1028" width="13.85546875" style="95" customWidth="1"/>
    <col min="1029" max="1029" width="14" style="95" customWidth="1"/>
    <col min="1030" max="1030" width="13.85546875" style="95" customWidth="1"/>
    <col min="1031" max="1031" width="11.5703125" style="95" customWidth="1"/>
    <col min="1032" max="1035" width="9.7109375" style="95" customWidth="1"/>
    <col min="1036" max="1036" width="13.28515625" style="95" customWidth="1"/>
    <col min="1037" max="1038" width="9.140625" style="95"/>
    <col min="1039" max="1039" width="92.7109375" style="95" customWidth="1"/>
    <col min="1040" max="1280" width="9.140625" style="95"/>
    <col min="1281" max="1281" width="5.140625" style="95" customWidth="1"/>
    <col min="1282" max="1282" width="9.140625" style="95"/>
    <col min="1283" max="1283" width="11.42578125" style="95" customWidth="1"/>
    <col min="1284" max="1284" width="13.85546875" style="95" customWidth="1"/>
    <col min="1285" max="1285" width="14" style="95" customWidth="1"/>
    <col min="1286" max="1286" width="13.85546875" style="95" customWidth="1"/>
    <col min="1287" max="1287" width="11.5703125" style="95" customWidth="1"/>
    <col min="1288" max="1291" width="9.7109375" style="95" customWidth="1"/>
    <col min="1292" max="1292" width="13.28515625" style="95" customWidth="1"/>
    <col min="1293" max="1294" width="9.140625" style="95"/>
    <col min="1295" max="1295" width="92.7109375" style="95" customWidth="1"/>
    <col min="1296" max="1536" width="9.140625" style="95"/>
    <col min="1537" max="1537" width="5.140625" style="95" customWidth="1"/>
    <col min="1538" max="1538" width="9.140625" style="95"/>
    <col min="1539" max="1539" width="11.42578125" style="95" customWidth="1"/>
    <col min="1540" max="1540" width="13.85546875" style="95" customWidth="1"/>
    <col min="1541" max="1541" width="14" style="95" customWidth="1"/>
    <col min="1542" max="1542" width="13.85546875" style="95" customWidth="1"/>
    <col min="1543" max="1543" width="11.5703125" style="95" customWidth="1"/>
    <col min="1544" max="1547" width="9.7109375" style="95" customWidth="1"/>
    <col min="1548" max="1548" width="13.28515625" style="95" customWidth="1"/>
    <col min="1549" max="1550" width="9.140625" style="95"/>
    <col min="1551" max="1551" width="92.7109375" style="95" customWidth="1"/>
    <col min="1552" max="1792" width="9.140625" style="95"/>
    <col min="1793" max="1793" width="5.140625" style="95" customWidth="1"/>
    <col min="1794" max="1794" width="9.140625" style="95"/>
    <col min="1795" max="1795" width="11.42578125" style="95" customWidth="1"/>
    <col min="1796" max="1796" width="13.85546875" style="95" customWidth="1"/>
    <col min="1797" max="1797" width="14" style="95" customWidth="1"/>
    <col min="1798" max="1798" width="13.85546875" style="95" customWidth="1"/>
    <col min="1799" max="1799" width="11.5703125" style="95" customWidth="1"/>
    <col min="1800" max="1803" width="9.7109375" style="95" customWidth="1"/>
    <col min="1804" max="1804" width="13.28515625" style="95" customWidth="1"/>
    <col min="1805" max="1806" width="9.140625" style="95"/>
    <col min="1807" max="1807" width="92.7109375" style="95" customWidth="1"/>
    <col min="1808" max="2048" width="9.140625" style="95"/>
    <col min="2049" max="2049" width="5.140625" style="95" customWidth="1"/>
    <col min="2050" max="2050" width="9.140625" style="95"/>
    <col min="2051" max="2051" width="11.42578125" style="95" customWidth="1"/>
    <col min="2052" max="2052" width="13.85546875" style="95" customWidth="1"/>
    <col min="2053" max="2053" width="14" style="95" customWidth="1"/>
    <col min="2054" max="2054" width="13.85546875" style="95" customWidth="1"/>
    <col min="2055" max="2055" width="11.5703125" style="95" customWidth="1"/>
    <col min="2056" max="2059" width="9.7109375" style="95" customWidth="1"/>
    <col min="2060" max="2060" width="13.28515625" style="95" customWidth="1"/>
    <col min="2061" max="2062" width="9.140625" style="95"/>
    <col min="2063" max="2063" width="92.7109375" style="95" customWidth="1"/>
    <col min="2064" max="2304" width="9.140625" style="95"/>
    <col min="2305" max="2305" width="5.140625" style="95" customWidth="1"/>
    <col min="2306" max="2306" width="9.140625" style="95"/>
    <col min="2307" max="2307" width="11.42578125" style="95" customWidth="1"/>
    <col min="2308" max="2308" width="13.85546875" style="95" customWidth="1"/>
    <col min="2309" max="2309" width="14" style="95" customWidth="1"/>
    <col min="2310" max="2310" width="13.85546875" style="95" customWidth="1"/>
    <col min="2311" max="2311" width="11.5703125" style="95" customWidth="1"/>
    <col min="2312" max="2315" width="9.7109375" style="95" customWidth="1"/>
    <col min="2316" max="2316" width="13.28515625" style="95" customWidth="1"/>
    <col min="2317" max="2318" width="9.140625" style="95"/>
    <col min="2319" max="2319" width="92.7109375" style="95" customWidth="1"/>
    <col min="2320" max="2560" width="9.140625" style="95"/>
    <col min="2561" max="2561" width="5.140625" style="95" customWidth="1"/>
    <col min="2562" max="2562" width="9.140625" style="95"/>
    <col min="2563" max="2563" width="11.42578125" style="95" customWidth="1"/>
    <col min="2564" max="2564" width="13.85546875" style="95" customWidth="1"/>
    <col min="2565" max="2565" width="14" style="95" customWidth="1"/>
    <col min="2566" max="2566" width="13.85546875" style="95" customWidth="1"/>
    <col min="2567" max="2567" width="11.5703125" style="95" customWidth="1"/>
    <col min="2568" max="2571" width="9.7109375" style="95" customWidth="1"/>
    <col min="2572" max="2572" width="13.28515625" style="95" customWidth="1"/>
    <col min="2573" max="2574" width="9.140625" style="95"/>
    <col min="2575" max="2575" width="92.7109375" style="95" customWidth="1"/>
    <col min="2576" max="2816" width="9.140625" style="95"/>
    <col min="2817" max="2817" width="5.140625" style="95" customWidth="1"/>
    <col min="2818" max="2818" width="9.140625" style="95"/>
    <col min="2819" max="2819" width="11.42578125" style="95" customWidth="1"/>
    <col min="2820" max="2820" width="13.85546875" style="95" customWidth="1"/>
    <col min="2821" max="2821" width="14" style="95" customWidth="1"/>
    <col min="2822" max="2822" width="13.85546875" style="95" customWidth="1"/>
    <col min="2823" max="2823" width="11.5703125" style="95" customWidth="1"/>
    <col min="2824" max="2827" width="9.7109375" style="95" customWidth="1"/>
    <col min="2828" max="2828" width="13.28515625" style="95" customWidth="1"/>
    <col min="2829" max="2830" width="9.140625" style="95"/>
    <col min="2831" max="2831" width="92.7109375" style="95" customWidth="1"/>
    <col min="2832" max="3072" width="9.140625" style="95"/>
    <col min="3073" max="3073" width="5.140625" style="95" customWidth="1"/>
    <col min="3074" max="3074" width="9.140625" style="95"/>
    <col min="3075" max="3075" width="11.42578125" style="95" customWidth="1"/>
    <col min="3076" max="3076" width="13.85546875" style="95" customWidth="1"/>
    <col min="3077" max="3077" width="14" style="95" customWidth="1"/>
    <col min="3078" max="3078" width="13.85546875" style="95" customWidth="1"/>
    <col min="3079" max="3079" width="11.5703125" style="95" customWidth="1"/>
    <col min="3080" max="3083" width="9.7109375" style="95" customWidth="1"/>
    <col min="3084" max="3084" width="13.28515625" style="95" customWidth="1"/>
    <col min="3085" max="3086" width="9.140625" style="95"/>
    <col min="3087" max="3087" width="92.7109375" style="95" customWidth="1"/>
    <col min="3088" max="3328" width="9.140625" style="95"/>
    <col min="3329" max="3329" width="5.140625" style="95" customWidth="1"/>
    <col min="3330" max="3330" width="9.140625" style="95"/>
    <col min="3331" max="3331" width="11.42578125" style="95" customWidth="1"/>
    <col min="3332" max="3332" width="13.85546875" style="95" customWidth="1"/>
    <col min="3333" max="3333" width="14" style="95" customWidth="1"/>
    <col min="3334" max="3334" width="13.85546875" style="95" customWidth="1"/>
    <col min="3335" max="3335" width="11.5703125" style="95" customWidth="1"/>
    <col min="3336" max="3339" width="9.7109375" style="95" customWidth="1"/>
    <col min="3340" max="3340" width="13.28515625" style="95" customWidth="1"/>
    <col min="3341" max="3342" width="9.140625" style="95"/>
    <col min="3343" max="3343" width="92.7109375" style="95" customWidth="1"/>
    <col min="3344" max="3584" width="9.140625" style="95"/>
    <col min="3585" max="3585" width="5.140625" style="95" customWidth="1"/>
    <col min="3586" max="3586" width="9.140625" style="95"/>
    <col min="3587" max="3587" width="11.42578125" style="95" customWidth="1"/>
    <col min="3588" max="3588" width="13.85546875" style="95" customWidth="1"/>
    <col min="3589" max="3589" width="14" style="95" customWidth="1"/>
    <col min="3590" max="3590" width="13.85546875" style="95" customWidth="1"/>
    <col min="3591" max="3591" width="11.5703125" style="95" customWidth="1"/>
    <col min="3592" max="3595" width="9.7109375" style="95" customWidth="1"/>
    <col min="3596" max="3596" width="13.28515625" style="95" customWidth="1"/>
    <col min="3597" max="3598" width="9.140625" style="95"/>
    <col min="3599" max="3599" width="92.7109375" style="95" customWidth="1"/>
    <col min="3600" max="3840" width="9.140625" style="95"/>
    <col min="3841" max="3841" width="5.140625" style="95" customWidth="1"/>
    <col min="3842" max="3842" width="9.140625" style="95"/>
    <col min="3843" max="3843" width="11.42578125" style="95" customWidth="1"/>
    <col min="3844" max="3844" width="13.85546875" style="95" customWidth="1"/>
    <col min="3845" max="3845" width="14" style="95" customWidth="1"/>
    <col min="3846" max="3846" width="13.85546875" style="95" customWidth="1"/>
    <col min="3847" max="3847" width="11.5703125" style="95" customWidth="1"/>
    <col min="3848" max="3851" width="9.7109375" style="95" customWidth="1"/>
    <col min="3852" max="3852" width="13.28515625" style="95" customWidth="1"/>
    <col min="3853" max="3854" width="9.140625" style="95"/>
    <col min="3855" max="3855" width="92.7109375" style="95" customWidth="1"/>
    <col min="3856" max="4096" width="9.140625" style="95"/>
    <col min="4097" max="4097" width="5.140625" style="95" customWidth="1"/>
    <col min="4098" max="4098" width="9.140625" style="95"/>
    <col min="4099" max="4099" width="11.42578125" style="95" customWidth="1"/>
    <col min="4100" max="4100" width="13.85546875" style="95" customWidth="1"/>
    <col min="4101" max="4101" width="14" style="95" customWidth="1"/>
    <col min="4102" max="4102" width="13.85546875" style="95" customWidth="1"/>
    <col min="4103" max="4103" width="11.5703125" style="95" customWidth="1"/>
    <col min="4104" max="4107" width="9.7109375" style="95" customWidth="1"/>
    <col min="4108" max="4108" width="13.28515625" style="95" customWidth="1"/>
    <col min="4109" max="4110" width="9.140625" style="95"/>
    <col min="4111" max="4111" width="92.7109375" style="95" customWidth="1"/>
    <col min="4112" max="4352" width="9.140625" style="95"/>
    <col min="4353" max="4353" width="5.140625" style="95" customWidth="1"/>
    <col min="4354" max="4354" width="9.140625" style="95"/>
    <col min="4355" max="4355" width="11.42578125" style="95" customWidth="1"/>
    <col min="4356" max="4356" width="13.85546875" style="95" customWidth="1"/>
    <col min="4357" max="4357" width="14" style="95" customWidth="1"/>
    <col min="4358" max="4358" width="13.85546875" style="95" customWidth="1"/>
    <col min="4359" max="4359" width="11.5703125" style="95" customWidth="1"/>
    <col min="4360" max="4363" width="9.7109375" style="95" customWidth="1"/>
    <col min="4364" max="4364" width="13.28515625" style="95" customWidth="1"/>
    <col min="4365" max="4366" width="9.140625" style="95"/>
    <col min="4367" max="4367" width="92.7109375" style="95" customWidth="1"/>
    <col min="4368" max="4608" width="9.140625" style="95"/>
    <col min="4609" max="4609" width="5.140625" style="95" customWidth="1"/>
    <col min="4610" max="4610" width="9.140625" style="95"/>
    <col min="4611" max="4611" width="11.42578125" style="95" customWidth="1"/>
    <col min="4612" max="4612" width="13.85546875" style="95" customWidth="1"/>
    <col min="4613" max="4613" width="14" style="95" customWidth="1"/>
    <col min="4614" max="4614" width="13.85546875" style="95" customWidth="1"/>
    <col min="4615" max="4615" width="11.5703125" style="95" customWidth="1"/>
    <col min="4616" max="4619" width="9.7109375" style="95" customWidth="1"/>
    <col min="4620" max="4620" width="13.28515625" style="95" customWidth="1"/>
    <col min="4621" max="4622" width="9.140625" style="95"/>
    <col min="4623" max="4623" width="92.7109375" style="95" customWidth="1"/>
    <col min="4624" max="4864" width="9.140625" style="95"/>
    <col min="4865" max="4865" width="5.140625" style="95" customWidth="1"/>
    <col min="4866" max="4866" width="9.140625" style="95"/>
    <col min="4867" max="4867" width="11.42578125" style="95" customWidth="1"/>
    <col min="4868" max="4868" width="13.85546875" style="95" customWidth="1"/>
    <col min="4869" max="4869" width="14" style="95" customWidth="1"/>
    <col min="4870" max="4870" width="13.85546875" style="95" customWidth="1"/>
    <col min="4871" max="4871" width="11.5703125" style="95" customWidth="1"/>
    <col min="4872" max="4875" width="9.7109375" style="95" customWidth="1"/>
    <col min="4876" max="4876" width="13.28515625" style="95" customWidth="1"/>
    <col min="4877" max="4878" width="9.140625" style="95"/>
    <col min="4879" max="4879" width="92.7109375" style="95" customWidth="1"/>
    <col min="4880" max="5120" width="9.140625" style="95"/>
    <col min="5121" max="5121" width="5.140625" style="95" customWidth="1"/>
    <col min="5122" max="5122" width="9.140625" style="95"/>
    <col min="5123" max="5123" width="11.42578125" style="95" customWidth="1"/>
    <col min="5124" max="5124" width="13.85546875" style="95" customWidth="1"/>
    <col min="5125" max="5125" width="14" style="95" customWidth="1"/>
    <col min="5126" max="5126" width="13.85546875" style="95" customWidth="1"/>
    <col min="5127" max="5127" width="11.5703125" style="95" customWidth="1"/>
    <col min="5128" max="5131" width="9.7109375" style="95" customWidth="1"/>
    <col min="5132" max="5132" width="13.28515625" style="95" customWidth="1"/>
    <col min="5133" max="5134" width="9.140625" style="95"/>
    <col min="5135" max="5135" width="92.7109375" style="95" customWidth="1"/>
    <col min="5136" max="5376" width="9.140625" style="95"/>
    <col min="5377" max="5377" width="5.140625" style="95" customWidth="1"/>
    <col min="5378" max="5378" width="9.140625" style="95"/>
    <col min="5379" max="5379" width="11.42578125" style="95" customWidth="1"/>
    <col min="5380" max="5380" width="13.85546875" style="95" customWidth="1"/>
    <col min="5381" max="5381" width="14" style="95" customWidth="1"/>
    <col min="5382" max="5382" width="13.85546875" style="95" customWidth="1"/>
    <col min="5383" max="5383" width="11.5703125" style="95" customWidth="1"/>
    <col min="5384" max="5387" width="9.7109375" style="95" customWidth="1"/>
    <col min="5388" max="5388" width="13.28515625" style="95" customWidth="1"/>
    <col min="5389" max="5390" width="9.140625" style="95"/>
    <col min="5391" max="5391" width="92.7109375" style="95" customWidth="1"/>
    <col min="5392" max="5632" width="9.140625" style="95"/>
    <col min="5633" max="5633" width="5.140625" style="95" customWidth="1"/>
    <col min="5634" max="5634" width="9.140625" style="95"/>
    <col min="5635" max="5635" width="11.42578125" style="95" customWidth="1"/>
    <col min="5636" max="5636" width="13.85546875" style="95" customWidth="1"/>
    <col min="5637" max="5637" width="14" style="95" customWidth="1"/>
    <col min="5638" max="5638" width="13.85546875" style="95" customWidth="1"/>
    <col min="5639" max="5639" width="11.5703125" style="95" customWidth="1"/>
    <col min="5640" max="5643" width="9.7109375" style="95" customWidth="1"/>
    <col min="5644" max="5644" width="13.28515625" style="95" customWidth="1"/>
    <col min="5645" max="5646" width="9.140625" style="95"/>
    <col min="5647" max="5647" width="92.7109375" style="95" customWidth="1"/>
    <col min="5648" max="5888" width="9.140625" style="95"/>
    <col min="5889" max="5889" width="5.140625" style="95" customWidth="1"/>
    <col min="5890" max="5890" width="9.140625" style="95"/>
    <col min="5891" max="5891" width="11.42578125" style="95" customWidth="1"/>
    <col min="5892" max="5892" width="13.85546875" style="95" customWidth="1"/>
    <col min="5893" max="5893" width="14" style="95" customWidth="1"/>
    <col min="5894" max="5894" width="13.85546875" style="95" customWidth="1"/>
    <col min="5895" max="5895" width="11.5703125" style="95" customWidth="1"/>
    <col min="5896" max="5899" width="9.7109375" style="95" customWidth="1"/>
    <col min="5900" max="5900" width="13.28515625" style="95" customWidth="1"/>
    <col min="5901" max="5902" width="9.140625" style="95"/>
    <col min="5903" max="5903" width="92.7109375" style="95" customWidth="1"/>
    <col min="5904" max="6144" width="9.140625" style="95"/>
    <col min="6145" max="6145" width="5.140625" style="95" customWidth="1"/>
    <col min="6146" max="6146" width="9.140625" style="95"/>
    <col min="6147" max="6147" width="11.42578125" style="95" customWidth="1"/>
    <col min="6148" max="6148" width="13.85546875" style="95" customWidth="1"/>
    <col min="6149" max="6149" width="14" style="95" customWidth="1"/>
    <col min="6150" max="6150" width="13.85546875" style="95" customWidth="1"/>
    <col min="6151" max="6151" width="11.5703125" style="95" customWidth="1"/>
    <col min="6152" max="6155" width="9.7109375" style="95" customWidth="1"/>
    <col min="6156" max="6156" width="13.28515625" style="95" customWidth="1"/>
    <col min="6157" max="6158" width="9.140625" style="95"/>
    <col min="6159" max="6159" width="92.7109375" style="95" customWidth="1"/>
    <col min="6160" max="6400" width="9.140625" style="95"/>
    <col min="6401" max="6401" width="5.140625" style="95" customWidth="1"/>
    <col min="6402" max="6402" width="9.140625" style="95"/>
    <col min="6403" max="6403" width="11.42578125" style="95" customWidth="1"/>
    <col min="6404" max="6404" width="13.85546875" style="95" customWidth="1"/>
    <col min="6405" max="6405" width="14" style="95" customWidth="1"/>
    <col min="6406" max="6406" width="13.85546875" style="95" customWidth="1"/>
    <col min="6407" max="6407" width="11.5703125" style="95" customWidth="1"/>
    <col min="6408" max="6411" width="9.7109375" style="95" customWidth="1"/>
    <col min="6412" max="6412" width="13.28515625" style="95" customWidth="1"/>
    <col min="6413" max="6414" width="9.140625" style="95"/>
    <col min="6415" max="6415" width="92.7109375" style="95" customWidth="1"/>
    <col min="6416" max="6656" width="9.140625" style="95"/>
    <col min="6657" max="6657" width="5.140625" style="95" customWidth="1"/>
    <col min="6658" max="6658" width="9.140625" style="95"/>
    <col min="6659" max="6659" width="11.42578125" style="95" customWidth="1"/>
    <col min="6660" max="6660" width="13.85546875" style="95" customWidth="1"/>
    <col min="6661" max="6661" width="14" style="95" customWidth="1"/>
    <col min="6662" max="6662" width="13.85546875" style="95" customWidth="1"/>
    <col min="6663" max="6663" width="11.5703125" style="95" customWidth="1"/>
    <col min="6664" max="6667" width="9.7109375" style="95" customWidth="1"/>
    <col min="6668" max="6668" width="13.28515625" style="95" customWidth="1"/>
    <col min="6669" max="6670" width="9.140625" style="95"/>
    <col min="6671" max="6671" width="92.7109375" style="95" customWidth="1"/>
    <col min="6672" max="6912" width="9.140625" style="95"/>
    <col min="6913" max="6913" width="5.140625" style="95" customWidth="1"/>
    <col min="6914" max="6914" width="9.140625" style="95"/>
    <col min="6915" max="6915" width="11.42578125" style="95" customWidth="1"/>
    <col min="6916" max="6916" width="13.85546875" style="95" customWidth="1"/>
    <col min="6917" max="6917" width="14" style="95" customWidth="1"/>
    <col min="6918" max="6918" width="13.85546875" style="95" customWidth="1"/>
    <col min="6919" max="6919" width="11.5703125" style="95" customWidth="1"/>
    <col min="6920" max="6923" width="9.7109375" style="95" customWidth="1"/>
    <col min="6924" max="6924" width="13.28515625" style="95" customWidth="1"/>
    <col min="6925" max="6926" width="9.140625" style="95"/>
    <col min="6927" max="6927" width="92.7109375" style="95" customWidth="1"/>
    <col min="6928" max="7168" width="9.140625" style="95"/>
    <col min="7169" max="7169" width="5.140625" style="95" customWidth="1"/>
    <col min="7170" max="7170" width="9.140625" style="95"/>
    <col min="7171" max="7171" width="11.42578125" style="95" customWidth="1"/>
    <col min="7172" max="7172" width="13.85546875" style="95" customWidth="1"/>
    <col min="7173" max="7173" width="14" style="95" customWidth="1"/>
    <col min="7174" max="7174" width="13.85546875" style="95" customWidth="1"/>
    <col min="7175" max="7175" width="11.5703125" style="95" customWidth="1"/>
    <col min="7176" max="7179" width="9.7109375" style="95" customWidth="1"/>
    <col min="7180" max="7180" width="13.28515625" style="95" customWidth="1"/>
    <col min="7181" max="7182" width="9.140625" style="95"/>
    <col min="7183" max="7183" width="92.7109375" style="95" customWidth="1"/>
    <col min="7184" max="7424" width="9.140625" style="95"/>
    <col min="7425" max="7425" width="5.140625" style="95" customWidth="1"/>
    <col min="7426" max="7426" width="9.140625" style="95"/>
    <col min="7427" max="7427" width="11.42578125" style="95" customWidth="1"/>
    <col min="7428" max="7428" width="13.85546875" style="95" customWidth="1"/>
    <col min="7429" max="7429" width="14" style="95" customWidth="1"/>
    <col min="7430" max="7430" width="13.85546875" style="95" customWidth="1"/>
    <col min="7431" max="7431" width="11.5703125" style="95" customWidth="1"/>
    <col min="7432" max="7435" width="9.7109375" style="95" customWidth="1"/>
    <col min="7436" max="7436" width="13.28515625" style="95" customWidth="1"/>
    <col min="7437" max="7438" width="9.140625" style="95"/>
    <col min="7439" max="7439" width="92.7109375" style="95" customWidth="1"/>
    <col min="7440" max="7680" width="9.140625" style="95"/>
    <col min="7681" max="7681" width="5.140625" style="95" customWidth="1"/>
    <col min="7682" max="7682" width="9.140625" style="95"/>
    <col min="7683" max="7683" width="11.42578125" style="95" customWidth="1"/>
    <col min="7684" max="7684" width="13.85546875" style="95" customWidth="1"/>
    <col min="7685" max="7685" width="14" style="95" customWidth="1"/>
    <col min="7686" max="7686" width="13.85546875" style="95" customWidth="1"/>
    <col min="7687" max="7687" width="11.5703125" style="95" customWidth="1"/>
    <col min="7688" max="7691" width="9.7109375" style="95" customWidth="1"/>
    <col min="7692" max="7692" width="13.28515625" style="95" customWidth="1"/>
    <col min="7693" max="7694" width="9.140625" style="95"/>
    <col min="7695" max="7695" width="92.7109375" style="95" customWidth="1"/>
    <col min="7696" max="7936" width="9.140625" style="95"/>
    <col min="7937" max="7937" width="5.140625" style="95" customWidth="1"/>
    <col min="7938" max="7938" width="9.140625" style="95"/>
    <col min="7939" max="7939" width="11.42578125" style="95" customWidth="1"/>
    <col min="7940" max="7940" width="13.85546875" style="95" customWidth="1"/>
    <col min="7941" max="7941" width="14" style="95" customWidth="1"/>
    <col min="7942" max="7942" width="13.85546875" style="95" customWidth="1"/>
    <col min="7943" max="7943" width="11.5703125" style="95" customWidth="1"/>
    <col min="7944" max="7947" width="9.7109375" style="95" customWidth="1"/>
    <col min="7948" max="7948" width="13.28515625" style="95" customWidth="1"/>
    <col min="7949" max="7950" width="9.140625" style="95"/>
    <col min="7951" max="7951" width="92.7109375" style="95" customWidth="1"/>
    <col min="7952" max="8192" width="9.140625" style="95"/>
    <col min="8193" max="8193" width="5.140625" style="95" customWidth="1"/>
    <col min="8194" max="8194" width="9.140625" style="95"/>
    <col min="8195" max="8195" width="11.42578125" style="95" customWidth="1"/>
    <col min="8196" max="8196" width="13.85546875" style="95" customWidth="1"/>
    <col min="8197" max="8197" width="14" style="95" customWidth="1"/>
    <col min="8198" max="8198" width="13.85546875" style="95" customWidth="1"/>
    <col min="8199" max="8199" width="11.5703125" style="95" customWidth="1"/>
    <col min="8200" max="8203" width="9.7109375" style="95" customWidth="1"/>
    <col min="8204" max="8204" width="13.28515625" style="95" customWidth="1"/>
    <col min="8205" max="8206" width="9.140625" style="95"/>
    <col min="8207" max="8207" width="92.7109375" style="95" customWidth="1"/>
    <col min="8208" max="8448" width="9.140625" style="95"/>
    <col min="8449" max="8449" width="5.140625" style="95" customWidth="1"/>
    <col min="8450" max="8450" width="9.140625" style="95"/>
    <col min="8451" max="8451" width="11.42578125" style="95" customWidth="1"/>
    <col min="8452" max="8452" width="13.85546875" style="95" customWidth="1"/>
    <col min="8453" max="8453" width="14" style="95" customWidth="1"/>
    <col min="8454" max="8454" width="13.85546875" style="95" customWidth="1"/>
    <col min="8455" max="8455" width="11.5703125" style="95" customWidth="1"/>
    <col min="8456" max="8459" width="9.7109375" style="95" customWidth="1"/>
    <col min="8460" max="8460" width="13.28515625" style="95" customWidth="1"/>
    <col min="8461" max="8462" width="9.140625" style="95"/>
    <col min="8463" max="8463" width="92.7109375" style="95" customWidth="1"/>
    <col min="8464" max="8704" width="9.140625" style="95"/>
    <col min="8705" max="8705" width="5.140625" style="95" customWidth="1"/>
    <col min="8706" max="8706" width="9.140625" style="95"/>
    <col min="8707" max="8707" width="11.42578125" style="95" customWidth="1"/>
    <col min="8708" max="8708" width="13.85546875" style="95" customWidth="1"/>
    <col min="8709" max="8709" width="14" style="95" customWidth="1"/>
    <col min="8710" max="8710" width="13.85546875" style="95" customWidth="1"/>
    <col min="8711" max="8711" width="11.5703125" style="95" customWidth="1"/>
    <col min="8712" max="8715" width="9.7109375" style="95" customWidth="1"/>
    <col min="8716" max="8716" width="13.28515625" style="95" customWidth="1"/>
    <col min="8717" max="8718" width="9.140625" style="95"/>
    <col min="8719" max="8719" width="92.7109375" style="95" customWidth="1"/>
    <col min="8720" max="8960" width="9.140625" style="95"/>
    <col min="8961" max="8961" width="5.140625" style="95" customWidth="1"/>
    <col min="8962" max="8962" width="9.140625" style="95"/>
    <col min="8963" max="8963" width="11.42578125" style="95" customWidth="1"/>
    <col min="8964" max="8964" width="13.85546875" style="95" customWidth="1"/>
    <col min="8965" max="8965" width="14" style="95" customWidth="1"/>
    <col min="8966" max="8966" width="13.85546875" style="95" customWidth="1"/>
    <col min="8967" max="8967" width="11.5703125" style="95" customWidth="1"/>
    <col min="8968" max="8971" width="9.7109375" style="95" customWidth="1"/>
    <col min="8972" max="8972" width="13.28515625" style="95" customWidth="1"/>
    <col min="8973" max="8974" width="9.140625" style="95"/>
    <col min="8975" max="8975" width="92.7109375" style="95" customWidth="1"/>
    <col min="8976" max="9216" width="9.140625" style="95"/>
    <col min="9217" max="9217" width="5.140625" style="95" customWidth="1"/>
    <col min="9218" max="9218" width="9.140625" style="95"/>
    <col min="9219" max="9219" width="11.42578125" style="95" customWidth="1"/>
    <col min="9220" max="9220" width="13.85546875" style="95" customWidth="1"/>
    <col min="9221" max="9221" width="14" style="95" customWidth="1"/>
    <col min="9222" max="9222" width="13.85546875" style="95" customWidth="1"/>
    <col min="9223" max="9223" width="11.5703125" style="95" customWidth="1"/>
    <col min="9224" max="9227" width="9.7109375" style="95" customWidth="1"/>
    <col min="9228" max="9228" width="13.28515625" style="95" customWidth="1"/>
    <col min="9229" max="9230" width="9.140625" style="95"/>
    <col min="9231" max="9231" width="92.7109375" style="95" customWidth="1"/>
    <col min="9232" max="9472" width="9.140625" style="95"/>
    <col min="9473" max="9473" width="5.140625" style="95" customWidth="1"/>
    <col min="9474" max="9474" width="9.140625" style="95"/>
    <col min="9475" max="9475" width="11.42578125" style="95" customWidth="1"/>
    <col min="9476" max="9476" width="13.85546875" style="95" customWidth="1"/>
    <col min="9477" max="9477" width="14" style="95" customWidth="1"/>
    <col min="9478" max="9478" width="13.85546875" style="95" customWidth="1"/>
    <col min="9479" max="9479" width="11.5703125" style="95" customWidth="1"/>
    <col min="9480" max="9483" width="9.7109375" style="95" customWidth="1"/>
    <col min="9484" max="9484" width="13.28515625" style="95" customWidth="1"/>
    <col min="9485" max="9486" width="9.140625" style="95"/>
    <col min="9487" max="9487" width="92.7109375" style="95" customWidth="1"/>
    <col min="9488" max="9728" width="9.140625" style="95"/>
    <col min="9729" max="9729" width="5.140625" style="95" customWidth="1"/>
    <col min="9730" max="9730" width="9.140625" style="95"/>
    <col min="9731" max="9731" width="11.42578125" style="95" customWidth="1"/>
    <col min="9732" max="9732" width="13.85546875" style="95" customWidth="1"/>
    <col min="9733" max="9733" width="14" style="95" customWidth="1"/>
    <col min="9734" max="9734" width="13.85546875" style="95" customWidth="1"/>
    <col min="9735" max="9735" width="11.5703125" style="95" customWidth="1"/>
    <col min="9736" max="9739" width="9.7109375" style="95" customWidth="1"/>
    <col min="9740" max="9740" width="13.28515625" style="95" customWidth="1"/>
    <col min="9741" max="9742" width="9.140625" style="95"/>
    <col min="9743" max="9743" width="92.7109375" style="95" customWidth="1"/>
    <col min="9744" max="9984" width="9.140625" style="95"/>
    <col min="9985" max="9985" width="5.140625" style="95" customWidth="1"/>
    <col min="9986" max="9986" width="9.140625" style="95"/>
    <col min="9987" max="9987" width="11.42578125" style="95" customWidth="1"/>
    <col min="9988" max="9988" width="13.85546875" style="95" customWidth="1"/>
    <col min="9989" max="9989" width="14" style="95" customWidth="1"/>
    <col min="9990" max="9990" width="13.85546875" style="95" customWidth="1"/>
    <col min="9991" max="9991" width="11.5703125" style="95" customWidth="1"/>
    <col min="9992" max="9995" width="9.7109375" style="95" customWidth="1"/>
    <col min="9996" max="9996" width="13.28515625" style="95" customWidth="1"/>
    <col min="9997" max="9998" width="9.140625" style="95"/>
    <col min="9999" max="9999" width="92.7109375" style="95" customWidth="1"/>
    <col min="10000" max="10240" width="9.140625" style="95"/>
    <col min="10241" max="10241" width="5.140625" style="95" customWidth="1"/>
    <col min="10242" max="10242" width="9.140625" style="95"/>
    <col min="10243" max="10243" width="11.42578125" style="95" customWidth="1"/>
    <col min="10244" max="10244" width="13.85546875" style="95" customWidth="1"/>
    <col min="10245" max="10245" width="14" style="95" customWidth="1"/>
    <col min="10246" max="10246" width="13.85546875" style="95" customWidth="1"/>
    <col min="10247" max="10247" width="11.5703125" style="95" customWidth="1"/>
    <col min="10248" max="10251" width="9.7109375" style="95" customWidth="1"/>
    <col min="10252" max="10252" width="13.28515625" style="95" customWidth="1"/>
    <col min="10253" max="10254" width="9.140625" style="95"/>
    <col min="10255" max="10255" width="92.7109375" style="95" customWidth="1"/>
    <col min="10256" max="10496" width="9.140625" style="95"/>
    <col min="10497" max="10497" width="5.140625" style="95" customWidth="1"/>
    <col min="10498" max="10498" width="9.140625" style="95"/>
    <col min="10499" max="10499" width="11.42578125" style="95" customWidth="1"/>
    <col min="10500" max="10500" width="13.85546875" style="95" customWidth="1"/>
    <col min="10501" max="10501" width="14" style="95" customWidth="1"/>
    <col min="10502" max="10502" width="13.85546875" style="95" customWidth="1"/>
    <col min="10503" max="10503" width="11.5703125" style="95" customWidth="1"/>
    <col min="10504" max="10507" width="9.7109375" style="95" customWidth="1"/>
    <col min="10508" max="10508" width="13.28515625" style="95" customWidth="1"/>
    <col min="10509" max="10510" width="9.140625" style="95"/>
    <col min="10511" max="10511" width="92.7109375" style="95" customWidth="1"/>
    <col min="10512" max="10752" width="9.140625" style="95"/>
    <col min="10753" max="10753" width="5.140625" style="95" customWidth="1"/>
    <col min="10754" max="10754" width="9.140625" style="95"/>
    <col min="10755" max="10755" width="11.42578125" style="95" customWidth="1"/>
    <col min="10756" max="10756" width="13.85546875" style="95" customWidth="1"/>
    <col min="10757" max="10757" width="14" style="95" customWidth="1"/>
    <col min="10758" max="10758" width="13.85546875" style="95" customWidth="1"/>
    <col min="10759" max="10759" width="11.5703125" style="95" customWidth="1"/>
    <col min="10760" max="10763" width="9.7109375" style="95" customWidth="1"/>
    <col min="10764" max="10764" width="13.28515625" style="95" customWidth="1"/>
    <col min="10765" max="10766" width="9.140625" style="95"/>
    <col min="10767" max="10767" width="92.7109375" style="95" customWidth="1"/>
    <col min="10768" max="11008" width="9.140625" style="95"/>
    <col min="11009" max="11009" width="5.140625" style="95" customWidth="1"/>
    <col min="11010" max="11010" width="9.140625" style="95"/>
    <col min="11011" max="11011" width="11.42578125" style="95" customWidth="1"/>
    <col min="11012" max="11012" width="13.85546875" style="95" customWidth="1"/>
    <col min="11013" max="11013" width="14" style="95" customWidth="1"/>
    <col min="11014" max="11014" width="13.85546875" style="95" customWidth="1"/>
    <col min="11015" max="11015" width="11.5703125" style="95" customWidth="1"/>
    <col min="11016" max="11019" width="9.7109375" style="95" customWidth="1"/>
    <col min="11020" max="11020" width="13.28515625" style="95" customWidth="1"/>
    <col min="11021" max="11022" width="9.140625" style="95"/>
    <col min="11023" max="11023" width="92.7109375" style="95" customWidth="1"/>
    <col min="11024" max="11264" width="9.140625" style="95"/>
    <col min="11265" max="11265" width="5.140625" style="95" customWidth="1"/>
    <col min="11266" max="11266" width="9.140625" style="95"/>
    <col min="11267" max="11267" width="11.42578125" style="95" customWidth="1"/>
    <col min="11268" max="11268" width="13.85546875" style="95" customWidth="1"/>
    <col min="11269" max="11269" width="14" style="95" customWidth="1"/>
    <col min="11270" max="11270" width="13.85546875" style="95" customWidth="1"/>
    <col min="11271" max="11271" width="11.5703125" style="95" customWidth="1"/>
    <col min="11272" max="11275" width="9.7109375" style="95" customWidth="1"/>
    <col min="11276" max="11276" width="13.28515625" style="95" customWidth="1"/>
    <col min="11277" max="11278" width="9.140625" style="95"/>
    <col min="11279" max="11279" width="92.7109375" style="95" customWidth="1"/>
    <col min="11280" max="11520" width="9.140625" style="95"/>
    <col min="11521" max="11521" width="5.140625" style="95" customWidth="1"/>
    <col min="11522" max="11522" width="9.140625" style="95"/>
    <col min="11523" max="11523" width="11.42578125" style="95" customWidth="1"/>
    <col min="11524" max="11524" width="13.85546875" style="95" customWidth="1"/>
    <col min="11525" max="11525" width="14" style="95" customWidth="1"/>
    <col min="11526" max="11526" width="13.85546875" style="95" customWidth="1"/>
    <col min="11527" max="11527" width="11.5703125" style="95" customWidth="1"/>
    <col min="11528" max="11531" width="9.7109375" style="95" customWidth="1"/>
    <col min="11532" max="11532" width="13.28515625" style="95" customWidth="1"/>
    <col min="11533" max="11534" width="9.140625" style="95"/>
    <col min="11535" max="11535" width="92.7109375" style="95" customWidth="1"/>
    <col min="11536" max="11776" width="9.140625" style="95"/>
    <col min="11777" max="11777" width="5.140625" style="95" customWidth="1"/>
    <col min="11778" max="11778" width="9.140625" style="95"/>
    <col min="11779" max="11779" width="11.42578125" style="95" customWidth="1"/>
    <col min="11780" max="11780" width="13.85546875" style="95" customWidth="1"/>
    <col min="11781" max="11781" width="14" style="95" customWidth="1"/>
    <col min="11782" max="11782" width="13.85546875" style="95" customWidth="1"/>
    <col min="11783" max="11783" width="11.5703125" style="95" customWidth="1"/>
    <col min="11784" max="11787" width="9.7109375" style="95" customWidth="1"/>
    <col min="11788" max="11788" width="13.28515625" style="95" customWidth="1"/>
    <col min="11789" max="11790" width="9.140625" style="95"/>
    <col min="11791" max="11791" width="92.7109375" style="95" customWidth="1"/>
    <col min="11792" max="12032" width="9.140625" style="95"/>
    <col min="12033" max="12033" width="5.140625" style="95" customWidth="1"/>
    <col min="12034" max="12034" width="9.140625" style="95"/>
    <col min="12035" max="12035" width="11.42578125" style="95" customWidth="1"/>
    <col min="12036" max="12036" width="13.85546875" style="95" customWidth="1"/>
    <col min="12037" max="12037" width="14" style="95" customWidth="1"/>
    <col min="12038" max="12038" width="13.85546875" style="95" customWidth="1"/>
    <col min="12039" max="12039" width="11.5703125" style="95" customWidth="1"/>
    <col min="12040" max="12043" width="9.7109375" style="95" customWidth="1"/>
    <col min="12044" max="12044" width="13.28515625" style="95" customWidth="1"/>
    <col min="12045" max="12046" width="9.140625" style="95"/>
    <col min="12047" max="12047" width="92.7109375" style="95" customWidth="1"/>
    <col min="12048" max="12288" width="9.140625" style="95"/>
    <col min="12289" max="12289" width="5.140625" style="95" customWidth="1"/>
    <col min="12290" max="12290" width="9.140625" style="95"/>
    <col min="12291" max="12291" width="11.42578125" style="95" customWidth="1"/>
    <col min="12292" max="12292" width="13.85546875" style="95" customWidth="1"/>
    <col min="12293" max="12293" width="14" style="95" customWidth="1"/>
    <col min="12294" max="12294" width="13.85546875" style="95" customWidth="1"/>
    <col min="12295" max="12295" width="11.5703125" style="95" customWidth="1"/>
    <col min="12296" max="12299" width="9.7109375" style="95" customWidth="1"/>
    <col min="12300" max="12300" width="13.28515625" style="95" customWidth="1"/>
    <col min="12301" max="12302" width="9.140625" style="95"/>
    <col min="12303" max="12303" width="92.7109375" style="95" customWidth="1"/>
    <col min="12304" max="12544" width="9.140625" style="95"/>
    <col min="12545" max="12545" width="5.140625" style="95" customWidth="1"/>
    <col min="12546" max="12546" width="9.140625" style="95"/>
    <col min="12547" max="12547" width="11.42578125" style="95" customWidth="1"/>
    <col min="12548" max="12548" width="13.85546875" style="95" customWidth="1"/>
    <col min="12549" max="12549" width="14" style="95" customWidth="1"/>
    <col min="12550" max="12550" width="13.85546875" style="95" customWidth="1"/>
    <col min="12551" max="12551" width="11.5703125" style="95" customWidth="1"/>
    <col min="12552" max="12555" width="9.7109375" style="95" customWidth="1"/>
    <col min="12556" max="12556" width="13.28515625" style="95" customWidth="1"/>
    <col min="12557" max="12558" width="9.140625" style="95"/>
    <col min="12559" max="12559" width="92.7109375" style="95" customWidth="1"/>
    <col min="12560" max="12800" width="9.140625" style="95"/>
    <col min="12801" max="12801" width="5.140625" style="95" customWidth="1"/>
    <col min="12802" max="12802" width="9.140625" style="95"/>
    <col min="12803" max="12803" width="11.42578125" style="95" customWidth="1"/>
    <col min="12804" max="12804" width="13.85546875" style="95" customWidth="1"/>
    <col min="12805" max="12805" width="14" style="95" customWidth="1"/>
    <col min="12806" max="12806" width="13.85546875" style="95" customWidth="1"/>
    <col min="12807" max="12807" width="11.5703125" style="95" customWidth="1"/>
    <col min="12808" max="12811" width="9.7109375" style="95" customWidth="1"/>
    <col min="12812" max="12812" width="13.28515625" style="95" customWidth="1"/>
    <col min="12813" max="12814" width="9.140625" style="95"/>
    <col min="12815" max="12815" width="92.7109375" style="95" customWidth="1"/>
    <col min="12816" max="13056" width="9.140625" style="95"/>
    <col min="13057" max="13057" width="5.140625" style="95" customWidth="1"/>
    <col min="13058" max="13058" width="9.140625" style="95"/>
    <col min="13059" max="13059" width="11.42578125" style="95" customWidth="1"/>
    <col min="13060" max="13060" width="13.85546875" style="95" customWidth="1"/>
    <col min="13061" max="13061" width="14" style="95" customWidth="1"/>
    <col min="13062" max="13062" width="13.85546875" style="95" customWidth="1"/>
    <col min="13063" max="13063" width="11.5703125" style="95" customWidth="1"/>
    <col min="13064" max="13067" width="9.7109375" style="95" customWidth="1"/>
    <col min="13068" max="13068" width="13.28515625" style="95" customWidth="1"/>
    <col min="13069" max="13070" width="9.140625" style="95"/>
    <col min="13071" max="13071" width="92.7109375" style="95" customWidth="1"/>
    <col min="13072" max="13312" width="9.140625" style="95"/>
    <col min="13313" max="13313" width="5.140625" style="95" customWidth="1"/>
    <col min="13314" max="13314" width="9.140625" style="95"/>
    <col min="13315" max="13315" width="11.42578125" style="95" customWidth="1"/>
    <col min="13316" max="13316" width="13.85546875" style="95" customWidth="1"/>
    <col min="13317" max="13317" width="14" style="95" customWidth="1"/>
    <col min="13318" max="13318" width="13.85546875" style="95" customWidth="1"/>
    <col min="13319" max="13319" width="11.5703125" style="95" customWidth="1"/>
    <col min="13320" max="13323" width="9.7109375" style="95" customWidth="1"/>
    <col min="13324" max="13324" width="13.28515625" style="95" customWidth="1"/>
    <col min="13325" max="13326" width="9.140625" style="95"/>
    <col min="13327" max="13327" width="92.7109375" style="95" customWidth="1"/>
    <col min="13328" max="13568" width="9.140625" style="95"/>
    <col min="13569" max="13569" width="5.140625" style="95" customWidth="1"/>
    <col min="13570" max="13570" width="9.140625" style="95"/>
    <col min="13571" max="13571" width="11.42578125" style="95" customWidth="1"/>
    <col min="13572" max="13572" width="13.85546875" style="95" customWidth="1"/>
    <col min="13573" max="13573" width="14" style="95" customWidth="1"/>
    <col min="13574" max="13574" width="13.85546875" style="95" customWidth="1"/>
    <col min="13575" max="13575" width="11.5703125" style="95" customWidth="1"/>
    <col min="13576" max="13579" width="9.7109375" style="95" customWidth="1"/>
    <col min="13580" max="13580" width="13.28515625" style="95" customWidth="1"/>
    <col min="13581" max="13582" width="9.140625" style="95"/>
    <col min="13583" max="13583" width="92.7109375" style="95" customWidth="1"/>
    <col min="13584" max="13824" width="9.140625" style="95"/>
    <col min="13825" max="13825" width="5.140625" style="95" customWidth="1"/>
    <col min="13826" max="13826" width="9.140625" style="95"/>
    <col min="13827" max="13827" width="11.42578125" style="95" customWidth="1"/>
    <col min="13828" max="13828" width="13.85546875" style="95" customWidth="1"/>
    <col min="13829" max="13829" width="14" style="95" customWidth="1"/>
    <col min="13830" max="13830" width="13.85546875" style="95" customWidth="1"/>
    <col min="13831" max="13831" width="11.5703125" style="95" customWidth="1"/>
    <col min="13832" max="13835" width="9.7109375" style="95" customWidth="1"/>
    <col min="13836" max="13836" width="13.28515625" style="95" customWidth="1"/>
    <col min="13837" max="13838" width="9.140625" style="95"/>
    <col min="13839" max="13839" width="92.7109375" style="95" customWidth="1"/>
    <col min="13840" max="14080" width="9.140625" style="95"/>
    <col min="14081" max="14081" width="5.140625" style="95" customWidth="1"/>
    <col min="14082" max="14082" width="9.140625" style="95"/>
    <col min="14083" max="14083" width="11.42578125" style="95" customWidth="1"/>
    <col min="14084" max="14084" width="13.85546875" style="95" customWidth="1"/>
    <col min="14085" max="14085" width="14" style="95" customWidth="1"/>
    <col min="14086" max="14086" width="13.85546875" style="95" customWidth="1"/>
    <col min="14087" max="14087" width="11.5703125" style="95" customWidth="1"/>
    <col min="14088" max="14091" width="9.7109375" style="95" customWidth="1"/>
    <col min="14092" max="14092" width="13.28515625" style="95" customWidth="1"/>
    <col min="14093" max="14094" width="9.140625" style="95"/>
    <col min="14095" max="14095" width="92.7109375" style="95" customWidth="1"/>
    <col min="14096" max="14336" width="9.140625" style="95"/>
    <col min="14337" max="14337" width="5.140625" style="95" customWidth="1"/>
    <col min="14338" max="14338" width="9.140625" style="95"/>
    <col min="14339" max="14339" width="11.42578125" style="95" customWidth="1"/>
    <col min="14340" max="14340" width="13.85546875" style="95" customWidth="1"/>
    <col min="14341" max="14341" width="14" style="95" customWidth="1"/>
    <col min="14342" max="14342" width="13.85546875" style="95" customWidth="1"/>
    <col min="14343" max="14343" width="11.5703125" style="95" customWidth="1"/>
    <col min="14344" max="14347" width="9.7109375" style="95" customWidth="1"/>
    <col min="14348" max="14348" width="13.28515625" style="95" customWidth="1"/>
    <col min="14349" max="14350" width="9.140625" style="95"/>
    <col min="14351" max="14351" width="92.7109375" style="95" customWidth="1"/>
    <col min="14352" max="14592" width="9.140625" style="95"/>
    <col min="14593" max="14593" width="5.140625" style="95" customWidth="1"/>
    <col min="14594" max="14594" width="9.140625" style="95"/>
    <col min="14595" max="14595" width="11.42578125" style="95" customWidth="1"/>
    <col min="14596" max="14596" width="13.85546875" style="95" customWidth="1"/>
    <col min="14597" max="14597" width="14" style="95" customWidth="1"/>
    <col min="14598" max="14598" width="13.85546875" style="95" customWidth="1"/>
    <col min="14599" max="14599" width="11.5703125" style="95" customWidth="1"/>
    <col min="14600" max="14603" width="9.7109375" style="95" customWidth="1"/>
    <col min="14604" max="14604" width="13.28515625" style="95" customWidth="1"/>
    <col min="14605" max="14606" width="9.140625" style="95"/>
    <col min="14607" max="14607" width="92.7109375" style="95" customWidth="1"/>
    <col min="14608" max="14848" width="9.140625" style="95"/>
    <col min="14849" max="14849" width="5.140625" style="95" customWidth="1"/>
    <col min="14850" max="14850" width="9.140625" style="95"/>
    <col min="14851" max="14851" width="11.42578125" style="95" customWidth="1"/>
    <col min="14852" max="14852" width="13.85546875" style="95" customWidth="1"/>
    <col min="14853" max="14853" width="14" style="95" customWidth="1"/>
    <col min="14854" max="14854" width="13.85546875" style="95" customWidth="1"/>
    <col min="14855" max="14855" width="11.5703125" style="95" customWidth="1"/>
    <col min="14856" max="14859" width="9.7109375" style="95" customWidth="1"/>
    <col min="14860" max="14860" width="13.28515625" style="95" customWidth="1"/>
    <col min="14861" max="14862" width="9.140625" style="95"/>
    <col min="14863" max="14863" width="92.7109375" style="95" customWidth="1"/>
    <col min="14864" max="15104" width="9.140625" style="95"/>
    <col min="15105" max="15105" width="5.140625" style="95" customWidth="1"/>
    <col min="15106" max="15106" width="9.140625" style="95"/>
    <col min="15107" max="15107" width="11.42578125" style="95" customWidth="1"/>
    <col min="15108" max="15108" width="13.85546875" style="95" customWidth="1"/>
    <col min="15109" max="15109" width="14" style="95" customWidth="1"/>
    <col min="15110" max="15110" width="13.85546875" style="95" customWidth="1"/>
    <col min="15111" max="15111" width="11.5703125" style="95" customWidth="1"/>
    <col min="15112" max="15115" width="9.7109375" style="95" customWidth="1"/>
    <col min="15116" max="15116" width="13.28515625" style="95" customWidth="1"/>
    <col min="15117" max="15118" width="9.140625" style="95"/>
    <col min="15119" max="15119" width="92.7109375" style="95" customWidth="1"/>
    <col min="15120" max="15360" width="9.140625" style="95"/>
    <col min="15361" max="15361" width="5.140625" style="95" customWidth="1"/>
    <col min="15362" max="15362" width="9.140625" style="95"/>
    <col min="15363" max="15363" width="11.42578125" style="95" customWidth="1"/>
    <col min="15364" max="15364" width="13.85546875" style="95" customWidth="1"/>
    <col min="15365" max="15365" width="14" style="95" customWidth="1"/>
    <col min="15366" max="15366" width="13.85546875" style="95" customWidth="1"/>
    <col min="15367" max="15367" width="11.5703125" style="95" customWidth="1"/>
    <col min="15368" max="15371" width="9.7109375" style="95" customWidth="1"/>
    <col min="15372" max="15372" width="13.28515625" style="95" customWidth="1"/>
    <col min="15373" max="15374" width="9.140625" style="95"/>
    <col min="15375" max="15375" width="92.7109375" style="95" customWidth="1"/>
    <col min="15376" max="15616" width="9.140625" style="95"/>
    <col min="15617" max="15617" width="5.140625" style="95" customWidth="1"/>
    <col min="15618" max="15618" width="9.140625" style="95"/>
    <col min="15619" max="15619" width="11.42578125" style="95" customWidth="1"/>
    <col min="15620" max="15620" width="13.85546875" style="95" customWidth="1"/>
    <col min="15621" max="15621" width="14" style="95" customWidth="1"/>
    <col min="15622" max="15622" width="13.85546875" style="95" customWidth="1"/>
    <col min="15623" max="15623" width="11.5703125" style="95" customWidth="1"/>
    <col min="15624" max="15627" width="9.7109375" style="95" customWidth="1"/>
    <col min="15628" max="15628" width="13.28515625" style="95" customWidth="1"/>
    <col min="15629" max="15630" width="9.140625" style="95"/>
    <col min="15631" max="15631" width="92.7109375" style="95" customWidth="1"/>
    <col min="15632" max="15872" width="9.140625" style="95"/>
    <col min="15873" max="15873" width="5.140625" style="95" customWidth="1"/>
    <col min="15874" max="15874" width="9.140625" style="95"/>
    <col min="15875" max="15875" width="11.42578125" style="95" customWidth="1"/>
    <col min="15876" max="15876" width="13.85546875" style="95" customWidth="1"/>
    <col min="15877" max="15877" width="14" style="95" customWidth="1"/>
    <col min="15878" max="15878" width="13.85546875" style="95" customWidth="1"/>
    <col min="15879" max="15879" width="11.5703125" style="95" customWidth="1"/>
    <col min="15880" max="15883" width="9.7109375" style="95" customWidth="1"/>
    <col min="15884" max="15884" width="13.28515625" style="95" customWidth="1"/>
    <col min="15885" max="15886" width="9.140625" style="95"/>
    <col min="15887" max="15887" width="92.7109375" style="95" customWidth="1"/>
    <col min="15888" max="16128" width="9.140625" style="95"/>
    <col min="16129" max="16129" width="5.140625" style="95" customWidth="1"/>
    <col min="16130" max="16130" width="9.140625" style="95"/>
    <col min="16131" max="16131" width="11.42578125" style="95" customWidth="1"/>
    <col min="16132" max="16132" width="13.85546875" style="95" customWidth="1"/>
    <col min="16133" max="16133" width="14" style="95" customWidth="1"/>
    <col min="16134" max="16134" width="13.85546875" style="95" customWidth="1"/>
    <col min="16135" max="16135" width="11.5703125" style="95" customWidth="1"/>
    <col min="16136" max="16139" width="9.7109375" style="95" customWidth="1"/>
    <col min="16140" max="16140" width="13.28515625" style="95" customWidth="1"/>
    <col min="16141" max="16142" width="9.140625" style="95"/>
    <col min="16143" max="16143" width="92.7109375" style="95" customWidth="1"/>
    <col min="16144" max="16384" width="9.140625" style="95"/>
  </cols>
  <sheetData>
    <row r="1" spans="1:15" ht="41.25" customHeight="1" x14ac:dyDescent="0.2">
      <c r="A1" s="876" t="s">
        <v>1809</v>
      </c>
      <c r="B1" s="877"/>
      <c r="C1" s="877"/>
      <c r="D1" s="877"/>
      <c r="E1" s="877"/>
      <c r="F1" s="877"/>
      <c r="G1" s="877"/>
      <c r="H1" s="877"/>
      <c r="I1" s="877"/>
      <c r="J1" s="877"/>
      <c r="K1" s="877"/>
      <c r="L1" s="878"/>
      <c r="N1" s="95" t="s">
        <v>1810</v>
      </c>
    </row>
    <row r="2" spans="1:15" ht="30" customHeight="1" thickBot="1" x14ac:dyDescent="0.25">
      <c r="A2" s="96">
        <v>1</v>
      </c>
      <c r="B2" s="879" t="s">
        <v>1811</v>
      </c>
      <c r="C2" s="879"/>
      <c r="D2" s="879"/>
      <c r="E2" s="880"/>
      <c r="F2" s="881" t="s">
        <v>2114</v>
      </c>
      <c r="G2" s="881"/>
      <c r="H2" s="881"/>
      <c r="I2" s="881"/>
      <c r="J2" s="881"/>
      <c r="K2" s="881"/>
      <c r="L2" s="882"/>
      <c r="N2" s="95" t="s">
        <v>1812</v>
      </c>
    </row>
    <row r="3" spans="1:15" ht="15" customHeight="1" thickBot="1" x14ac:dyDescent="0.25">
      <c r="A3" s="883"/>
      <c r="B3" s="884"/>
      <c r="C3" s="884"/>
      <c r="D3" s="884"/>
      <c r="E3" s="884"/>
      <c r="F3" s="884"/>
      <c r="G3" s="884"/>
      <c r="H3" s="884"/>
      <c r="I3" s="884"/>
      <c r="J3" s="884"/>
      <c r="K3" s="884"/>
      <c r="L3" s="885"/>
    </row>
    <row r="4" spans="1:15" ht="30" customHeight="1" x14ac:dyDescent="0.25">
      <c r="A4" s="886" t="s">
        <v>0</v>
      </c>
      <c r="B4" s="887"/>
      <c r="C4" s="887"/>
      <c r="D4" s="887"/>
      <c r="E4" s="887"/>
      <c r="F4" s="887"/>
      <c r="G4" s="887"/>
      <c r="H4" s="887"/>
      <c r="I4" s="887"/>
      <c r="J4" s="887"/>
      <c r="K4" s="888"/>
      <c r="L4" s="889"/>
    </row>
    <row r="5" spans="1:15" ht="30" customHeight="1" x14ac:dyDescent="0.2">
      <c r="A5" s="212">
        <v>2</v>
      </c>
      <c r="B5" s="890" t="s">
        <v>1813</v>
      </c>
      <c r="C5" s="890"/>
      <c r="D5" s="890"/>
      <c r="E5" s="891" t="s">
        <v>2183</v>
      </c>
      <c r="F5" s="891"/>
      <c r="G5" s="891"/>
      <c r="H5" s="891"/>
      <c r="I5" s="891"/>
      <c r="J5" s="891"/>
      <c r="K5" s="891"/>
      <c r="L5" s="892"/>
      <c r="N5" s="95" t="s">
        <v>1814</v>
      </c>
    </row>
    <row r="6" spans="1:15" ht="32.25" customHeight="1" x14ac:dyDescent="0.2">
      <c r="A6" s="893">
        <v>3</v>
      </c>
      <c r="B6" s="890" t="s">
        <v>1815</v>
      </c>
      <c r="C6" s="890"/>
      <c r="D6" s="890"/>
      <c r="E6" s="894" t="s">
        <v>1961</v>
      </c>
      <c r="F6" s="894"/>
      <c r="G6" s="894"/>
      <c r="H6" s="894"/>
      <c r="I6" s="894"/>
      <c r="J6" s="894"/>
      <c r="K6" s="894"/>
      <c r="L6" s="895"/>
      <c r="N6" s="95" t="s">
        <v>1816</v>
      </c>
      <c r="O6" s="211"/>
    </row>
    <row r="7" spans="1:15" ht="30" customHeight="1" x14ac:dyDescent="0.2">
      <c r="A7" s="893"/>
      <c r="B7" s="890"/>
      <c r="C7" s="890"/>
      <c r="D7" s="890"/>
      <c r="E7" s="97" t="s">
        <v>1817</v>
      </c>
      <c r="F7" s="896" t="s">
        <v>1962</v>
      </c>
      <c r="G7" s="896"/>
      <c r="H7" s="896"/>
      <c r="I7" s="97" t="s">
        <v>1818</v>
      </c>
      <c r="J7" s="897">
        <v>2604</v>
      </c>
      <c r="K7" s="898"/>
      <c r="L7" s="899"/>
    </row>
    <row r="8" spans="1:15" ht="30" hidden="1" customHeight="1" outlineLevel="1" x14ac:dyDescent="0.2">
      <c r="A8" s="902" t="s">
        <v>2150</v>
      </c>
      <c r="B8" s="903" t="s">
        <v>2151</v>
      </c>
      <c r="C8" s="903"/>
      <c r="D8" s="903"/>
      <c r="E8" s="904" t="s">
        <v>2152</v>
      </c>
      <c r="F8" s="904"/>
      <c r="G8" s="896" t="s">
        <v>1364</v>
      </c>
      <c r="H8" s="896"/>
      <c r="I8" s="896"/>
      <c r="J8" s="896"/>
      <c r="K8" s="896"/>
      <c r="L8" s="905"/>
      <c r="N8" s="95" t="s">
        <v>2154</v>
      </c>
    </row>
    <row r="9" spans="1:15" ht="30" hidden="1" customHeight="1" outlineLevel="1" x14ac:dyDescent="0.2">
      <c r="A9" s="902"/>
      <c r="B9" s="903"/>
      <c r="C9" s="903"/>
      <c r="D9" s="903"/>
      <c r="E9" s="225" t="s">
        <v>1817</v>
      </c>
      <c r="F9" s="896" t="s">
        <v>1962</v>
      </c>
      <c r="G9" s="896"/>
      <c r="H9" s="896"/>
      <c r="I9" s="225" t="s">
        <v>2155</v>
      </c>
      <c r="J9" s="897" t="s">
        <v>1962</v>
      </c>
      <c r="K9" s="898"/>
      <c r="L9" s="899"/>
    </row>
    <row r="10" spans="1:15" ht="30" customHeight="1" collapsed="1" x14ac:dyDescent="0.2">
      <c r="A10" s="893">
        <v>4</v>
      </c>
      <c r="B10" s="890" t="s">
        <v>1819</v>
      </c>
      <c r="C10" s="890"/>
      <c r="D10" s="890"/>
      <c r="E10" s="891" t="s">
        <v>1820</v>
      </c>
      <c r="F10" s="891"/>
      <c r="G10" s="891"/>
      <c r="H10" s="891"/>
      <c r="I10" s="891"/>
      <c r="J10" s="891"/>
      <c r="K10" s="891"/>
      <c r="L10" s="892"/>
      <c r="N10" s="95" t="s">
        <v>1812</v>
      </c>
    </row>
    <row r="11" spans="1:15" ht="39" customHeight="1" x14ac:dyDescent="0.2">
      <c r="A11" s="893"/>
      <c r="B11" s="890"/>
      <c r="C11" s="890"/>
      <c r="D11" s="890"/>
      <c r="E11" s="97" t="s">
        <v>1817</v>
      </c>
      <c r="F11" s="896" t="s">
        <v>1821</v>
      </c>
      <c r="G11" s="896"/>
      <c r="H11" s="896"/>
      <c r="I11" s="97" t="s">
        <v>1818</v>
      </c>
      <c r="J11" s="897" t="s">
        <v>1821</v>
      </c>
      <c r="K11" s="898"/>
      <c r="L11" s="899"/>
    </row>
    <row r="12" spans="1:15" ht="30" customHeight="1" x14ac:dyDescent="0.2">
      <c r="A12" s="212">
        <v>5</v>
      </c>
      <c r="B12" s="890" t="s">
        <v>11</v>
      </c>
      <c r="C12" s="890"/>
      <c r="D12" s="890"/>
      <c r="E12" s="906" t="s">
        <v>14</v>
      </c>
      <c r="F12" s="906"/>
      <c r="G12" s="906"/>
      <c r="H12" s="906"/>
      <c r="I12" s="906"/>
      <c r="J12" s="906"/>
      <c r="K12" s="907"/>
      <c r="L12" s="908"/>
      <c r="N12" s="95" t="s">
        <v>1812</v>
      </c>
    </row>
    <row r="13" spans="1:15" ht="33" customHeight="1" x14ac:dyDescent="0.2">
      <c r="A13" s="212">
        <v>6</v>
      </c>
      <c r="B13" s="890" t="s">
        <v>1822</v>
      </c>
      <c r="C13" s="890"/>
      <c r="D13" s="890"/>
      <c r="E13" s="664" t="s">
        <v>1823</v>
      </c>
      <c r="F13" s="664"/>
      <c r="G13" s="664"/>
      <c r="H13" s="664"/>
      <c r="I13" s="664"/>
      <c r="J13" s="664"/>
      <c r="K13" s="664"/>
      <c r="L13" s="665"/>
      <c r="N13" s="95" t="s">
        <v>1812</v>
      </c>
    </row>
    <row r="14" spans="1:15" ht="30" customHeight="1" x14ac:dyDescent="0.2">
      <c r="A14" s="212">
        <v>7</v>
      </c>
      <c r="B14" s="890" t="s">
        <v>1824</v>
      </c>
      <c r="C14" s="890"/>
      <c r="D14" s="890"/>
      <c r="E14" s="900" t="s">
        <v>1825</v>
      </c>
      <c r="F14" s="900"/>
      <c r="G14" s="900"/>
      <c r="H14" s="900"/>
      <c r="I14" s="900"/>
      <c r="J14" s="900"/>
      <c r="K14" s="900"/>
      <c r="L14" s="901"/>
      <c r="N14" s="95" t="s">
        <v>1812</v>
      </c>
    </row>
    <row r="15" spans="1:15" ht="30" customHeight="1" x14ac:dyDescent="0.2">
      <c r="A15" s="212">
        <v>8</v>
      </c>
      <c r="B15" s="890" t="s">
        <v>1826</v>
      </c>
      <c r="C15" s="890"/>
      <c r="D15" s="890"/>
      <c r="E15" s="664" t="s">
        <v>1821</v>
      </c>
      <c r="F15" s="664"/>
      <c r="G15" s="664"/>
      <c r="H15" s="664"/>
      <c r="I15" s="664"/>
      <c r="J15" s="664"/>
      <c r="K15" s="664"/>
      <c r="L15" s="665"/>
      <c r="N15" s="95" t="s">
        <v>1812</v>
      </c>
    </row>
    <row r="16" spans="1:15" ht="77.25" customHeight="1" thickBot="1" x14ac:dyDescent="0.25">
      <c r="A16" s="212">
        <v>9</v>
      </c>
      <c r="B16" s="890" t="s">
        <v>2</v>
      </c>
      <c r="C16" s="890"/>
      <c r="D16" s="890"/>
      <c r="E16" s="439" t="s">
        <v>17</v>
      </c>
      <c r="F16" s="439"/>
      <c r="G16" s="439"/>
      <c r="H16" s="439"/>
      <c r="I16" s="439"/>
      <c r="J16" s="439"/>
      <c r="K16" s="439"/>
      <c r="L16" s="440"/>
      <c r="N16" s="95" t="s">
        <v>1812</v>
      </c>
    </row>
    <row r="17" spans="1:14" ht="54.75" hidden="1" customHeight="1" outlineLevel="1" thickBot="1" x14ac:dyDescent="0.25">
      <c r="A17" s="214" t="s">
        <v>2157</v>
      </c>
      <c r="B17" s="912" t="s">
        <v>2158</v>
      </c>
      <c r="C17" s="912"/>
      <c r="D17" s="912"/>
      <c r="E17" s="913" t="s">
        <v>2184</v>
      </c>
      <c r="F17" s="914"/>
      <c r="G17" s="914"/>
      <c r="H17" s="914"/>
      <c r="I17" s="914"/>
      <c r="J17" s="914"/>
      <c r="K17" s="914"/>
      <c r="L17" s="915"/>
      <c r="N17" s="95" t="s">
        <v>2160</v>
      </c>
    </row>
    <row r="18" spans="1:14" ht="15" customHeight="1" collapsed="1" thickBot="1" x14ac:dyDescent="0.25">
      <c r="A18" s="883"/>
      <c r="B18" s="884"/>
      <c r="C18" s="884"/>
      <c r="D18" s="884"/>
      <c r="E18" s="884"/>
      <c r="F18" s="884"/>
      <c r="G18" s="884"/>
      <c r="H18" s="884"/>
      <c r="I18" s="884"/>
      <c r="J18" s="884"/>
      <c r="K18" s="884"/>
      <c r="L18" s="885"/>
    </row>
    <row r="19" spans="1:14" ht="30" customHeight="1" x14ac:dyDescent="0.2">
      <c r="A19" s="886" t="s">
        <v>1827</v>
      </c>
      <c r="B19" s="887"/>
      <c r="C19" s="887"/>
      <c r="D19" s="887"/>
      <c r="E19" s="887"/>
      <c r="F19" s="887"/>
      <c r="G19" s="887"/>
      <c r="H19" s="887"/>
      <c r="I19" s="887"/>
      <c r="J19" s="887"/>
      <c r="K19" s="887"/>
      <c r="L19" s="909"/>
    </row>
    <row r="20" spans="1:14" ht="41.25" customHeight="1" x14ac:dyDescent="0.2">
      <c r="A20" s="212">
        <v>10</v>
      </c>
      <c r="B20" s="910" t="s">
        <v>1828</v>
      </c>
      <c r="C20" s="910"/>
      <c r="D20" s="629" t="s">
        <v>1829</v>
      </c>
      <c r="E20" s="629"/>
      <c r="F20" s="629"/>
      <c r="G20" s="629"/>
      <c r="H20" s="629"/>
      <c r="I20" s="629"/>
      <c r="J20" s="629"/>
      <c r="K20" s="629"/>
      <c r="L20" s="630"/>
      <c r="N20" s="95" t="s">
        <v>1812</v>
      </c>
    </row>
    <row r="21" spans="1:14" ht="40.5" customHeight="1" thickBot="1" x14ac:dyDescent="0.25">
      <c r="A21" s="210">
        <v>11</v>
      </c>
      <c r="B21" s="911" t="s">
        <v>1830</v>
      </c>
      <c r="C21" s="911"/>
      <c r="D21" s="632" t="s">
        <v>1831</v>
      </c>
      <c r="E21" s="632"/>
      <c r="F21" s="632"/>
      <c r="G21" s="632"/>
      <c r="H21" s="632"/>
      <c r="I21" s="632"/>
      <c r="J21" s="632"/>
      <c r="K21" s="632"/>
      <c r="L21" s="633"/>
      <c r="N21" s="95" t="s">
        <v>1812</v>
      </c>
    </row>
    <row r="22" spans="1:14" ht="15" customHeight="1" thickBot="1" x14ac:dyDescent="0.25">
      <c r="A22" s="930"/>
      <c r="B22" s="930"/>
      <c r="C22" s="930"/>
      <c r="D22" s="930"/>
      <c r="E22" s="930"/>
      <c r="F22" s="930"/>
      <c r="G22" s="930"/>
      <c r="H22" s="930"/>
      <c r="I22" s="930"/>
      <c r="J22" s="930"/>
      <c r="K22" s="930"/>
      <c r="L22" s="930"/>
    </row>
    <row r="23" spans="1:14" ht="30" customHeight="1" x14ac:dyDescent="0.2">
      <c r="A23" s="208">
        <v>12</v>
      </c>
      <c r="B23" s="931" t="s">
        <v>1832</v>
      </c>
      <c r="C23" s="931"/>
      <c r="D23" s="932" t="s">
        <v>1833</v>
      </c>
      <c r="E23" s="932"/>
      <c r="F23" s="932"/>
      <c r="G23" s="932"/>
      <c r="H23" s="932"/>
      <c r="I23" s="932"/>
      <c r="J23" s="932"/>
      <c r="K23" s="932"/>
      <c r="L23" s="933"/>
      <c r="N23" s="95" t="s">
        <v>1812</v>
      </c>
    </row>
    <row r="24" spans="1:14" ht="30" customHeight="1" x14ac:dyDescent="0.2">
      <c r="A24" s="209">
        <v>13</v>
      </c>
      <c r="B24" s="910" t="s">
        <v>1834</v>
      </c>
      <c r="C24" s="910"/>
      <c r="D24" s="916" t="s">
        <v>1835</v>
      </c>
      <c r="E24" s="916"/>
      <c r="F24" s="916"/>
      <c r="G24" s="916"/>
      <c r="H24" s="916"/>
      <c r="I24" s="916"/>
      <c r="J24" s="916"/>
      <c r="K24" s="916"/>
      <c r="L24" s="917"/>
      <c r="N24" s="95" t="s">
        <v>1812</v>
      </c>
    </row>
    <row r="25" spans="1:14" ht="63" customHeight="1" x14ac:dyDescent="0.2">
      <c r="A25" s="209">
        <v>14</v>
      </c>
      <c r="B25" s="910" t="s">
        <v>1836</v>
      </c>
      <c r="C25" s="910"/>
      <c r="D25" s="916" t="s">
        <v>1837</v>
      </c>
      <c r="E25" s="916"/>
      <c r="F25" s="916"/>
      <c r="G25" s="916"/>
      <c r="H25" s="916"/>
      <c r="I25" s="916"/>
      <c r="J25" s="916"/>
      <c r="K25" s="916"/>
      <c r="L25" s="917"/>
      <c r="N25" s="95" t="s">
        <v>1812</v>
      </c>
    </row>
    <row r="26" spans="1:14" ht="76.5" customHeight="1" x14ac:dyDescent="0.2">
      <c r="A26" s="209">
        <v>15</v>
      </c>
      <c r="B26" s="910" t="s">
        <v>1838</v>
      </c>
      <c r="C26" s="910"/>
      <c r="D26" s="916" t="s">
        <v>2098</v>
      </c>
      <c r="E26" s="916"/>
      <c r="F26" s="916"/>
      <c r="G26" s="916"/>
      <c r="H26" s="916"/>
      <c r="I26" s="916"/>
      <c r="J26" s="916"/>
      <c r="K26" s="916"/>
      <c r="L26" s="917"/>
      <c r="N26" s="95" t="s">
        <v>1812</v>
      </c>
    </row>
    <row r="27" spans="1:14" ht="409.5" customHeight="1" x14ac:dyDescent="0.2">
      <c r="A27" s="918">
        <v>16</v>
      </c>
      <c r="B27" s="920" t="s">
        <v>1839</v>
      </c>
      <c r="C27" s="921"/>
      <c r="D27" s="922" t="s">
        <v>1963</v>
      </c>
      <c r="E27" s="923"/>
      <c r="F27" s="923"/>
      <c r="G27" s="923"/>
      <c r="H27" s="923"/>
      <c r="I27" s="923"/>
      <c r="J27" s="923"/>
      <c r="K27" s="923"/>
      <c r="L27" s="924"/>
      <c r="N27" s="95" t="s">
        <v>1840</v>
      </c>
    </row>
    <row r="28" spans="1:14" ht="269.25" customHeight="1" x14ac:dyDescent="0.2">
      <c r="A28" s="919"/>
      <c r="B28" s="928"/>
      <c r="C28" s="929"/>
      <c r="D28" s="925"/>
      <c r="E28" s="926"/>
      <c r="F28" s="926"/>
      <c r="G28" s="926"/>
      <c r="H28" s="926"/>
      <c r="I28" s="926"/>
      <c r="J28" s="926"/>
      <c r="K28" s="926"/>
      <c r="L28" s="927"/>
    </row>
    <row r="29" spans="1:14" ht="74.25" customHeight="1" x14ac:dyDescent="0.2">
      <c r="A29" s="209">
        <v>17</v>
      </c>
      <c r="B29" s="937" t="s">
        <v>1841</v>
      </c>
      <c r="C29" s="938"/>
      <c r="D29" s="939" t="s">
        <v>2099</v>
      </c>
      <c r="E29" s="939"/>
      <c r="F29" s="939"/>
      <c r="G29" s="939"/>
      <c r="H29" s="939"/>
      <c r="I29" s="939"/>
      <c r="J29" s="939"/>
      <c r="K29" s="939"/>
      <c r="L29" s="940"/>
      <c r="N29" s="95" t="s">
        <v>1812</v>
      </c>
    </row>
    <row r="30" spans="1:14" ht="160.5" customHeight="1" thickBot="1" x14ac:dyDescent="0.25">
      <c r="A30" s="210">
        <v>18</v>
      </c>
      <c r="B30" s="941" t="s">
        <v>1842</v>
      </c>
      <c r="C30" s="941"/>
      <c r="D30" s="942" t="s">
        <v>1964</v>
      </c>
      <c r="E30" s="943"/>
      <c r="F30" s="943"/>
      <c r="G30" s="943"/>
      <c r="H30" s="943"/>
      <c r="I30" s="943"/>
      <c r="J30" s="943"/>
      <c r="K30" s="943"/>
      <c r="L30" s="944"/>
      <c r="N30" s="95" t="s">
        <v>1812</v>
      </c>
    </row>
    <row r="31" spans="1:14" ht="15.75" customHeight="1" thickBot="1" x14ac:dyDescent="0.25">
      <c r="A31" s="930"/>
      <c r="B31" s="930"/>
      <c r="C31" s="930"/>
      <c r="D31" s="930"/>
      <c r="E31" s="930"/>
      <c r="F31" s="930"/>
      <c r="G31" s="930"/>
      <c r="H31" s="930"/>
      <c r="I31" s="930"/>
      <c r="J31" s="930"/>
      <c r="K31" s="930"/>
      <c r="L31" s="930"/>
    </row>
    <row r="32" spans="1:14" ht="51.75" customHeight="1" x14ac:dyDescent="0.2">
      <c r="A32" s="208">
        <v>19</v>
      </c>
      <c r="B32" s="945" t="s">
        <v>1843</v>
      </c>
      <c r="C32" s="945"/>
      <c r="D32" s="946" t="s">
        <v>1965</v>
      </c>
      <c r="E32" s="946"/>
      <c r="F32" s="946"/>
      <c r="G32" s="946"/>
      <c r="H32" s="946"/>
      <c r="I32" s="946"/>
      <c r="J32" s="946"/>
      <c r="K32" s="946"/>
      <c r="L32" s="947"/>
      <c r="N32" s="95" t="s">
        <v>1812</v>
      </c>
    </row>
    <row r="33" spans="1:15" ht="263.25" customHeight="1" x14ac:dyDescent="0.2">
      <c r="A33" s="209">
        <v>20</v>
      </c>
      <c r="B33" s="934" t="s">
        <v>1844</v>
      </c>
      <c r="C33" s="934"/>
      <c r="D33" s="935" t="s">
        <v>2253</v>
      </c>
      <c r="E33" s="935"/>
      <c r="F33" s="935"/>
      <c r="G33" s="935"/>
      <c r="H33" s="935"/>
      <c r="I33" s="935"/>
      <c r="J33" s="935"/>
      <c r="K33" s="935"/>
      <c r="L33" s="936"/>
      <c r="N33" s="95" t="s">
        <v>1845</v>
      </c>
      <c r="O33" s="211"/>
    </row>
    <row r="34" spans="1:15" ht="165" customHeight="1" thickBot="1" x14ac:dyDescent="0.25">
      <c r="A34" s="209">
        <v>21</v>
      </c>
      <c r="B34" s="910" t="s">
        <v>1846</v>
      </c>
      <c r="C34" s="910"/>
      <c r="D34" s="935" t="s">
        <v>2101</v>
      </c>
      <c r="E34" s="935"/>
      <c r="F34" s="935"/>
      <c r="G34" s="935"/>
      <c r="H34" s="935"/>
      <c r="I34" s="935"/>
      <c r="J34" s="935"/>
      <c r="K34" s="935"/>
      <c r="L34" s="936"/>
      <c r="N34" s="95" t="s">
        <v>1812</v>
      </c>
    </row>
    <row r="35" spans="1:15" ht="104.25" hidden="1" customHeight="1" outlineLevel="1" x14ac:dyDescent="0.2">
      <c r="A35" s="226" t="s">
        <v>2162</v>
      </c>
      <c r="B35" s="904" t="s">
        <v>2163</v>
      </c>
      <c r="C35" s="904"/>
      <c r="D35" s="916" t="s">
        <v>2185</v>
      </c>
      <c r="E35" s="916"/>
      <c r="F35" s="916"/>
      <c r="G35" s="916"/>
      <c r="H35" s="916"/>
      <c r="I35" s="916"/>
      <c r="J35" s="916"/>
      <c r="K35" s="916"/>
      <c r="L35" s="917"/>
      <c r="N35" s="95" t="s">
        <v>2165</v>
      </c>
    </row>
    <row r="36" spans="1:15" ht="125.25" hidden="1" customHeight="1" outlineLevel="1" thickBot="1" x14ac:dyDescent="0.25">
      <c r="A36" s="227" t="s">
        <v>2166</v>
      </c>
      <c r="B36" s="954" t="s">
        <v>2167</v>
      </c>
      <c r="C36" s="954"/>
      <c r="D36" s="632" t="s">
        <v>2186</v>
      </c>
      <c r="E36" s="632"/>
      <c r="F36" s="632"/>
      <c r="G36" s="632"/>
      <c r="H36" s="632"/>
      <c r="I36" s="632"/>
      <c r="J36" s="632"/>
      <c r="K36" s="632"/>
      <c r="L36" s="633"/>
      <c r="N36" s="95" t="s">
        <v>2169</v>
      </c>
    </row>
    <row r="37" spans="1:15" ht="13.5" collapsed="1" thickBot="1" x14ac:dyDescent="0.25">
      <c r="A37" s="930"/>
      <c r="B37" s="930"/>
      <c r="C37" s="930"/>
      <c r="D37" s="930"/>
      <c r="E37" s="930"/>
      <c r="F37" s="930"/>
      <c r="G37" s="930"/>
      <c r="H37" s="930"/>
      <c r="I37" s="930"/>
      <c r="J37" s="930"/>
      <c r="K37" s="930"/>
      <c r="L37" s="930"/>
    </row>
    <row r="38" spans="1:15" ht="60" customHeight="1" x14ac:dyDescent="0.2">
      <c r="A38" s="98">
        <v>22</v>
      </c>
      <c r="B38" s="955" t="s">
        <v>1951</v>
      </c>
      <c r="C38" s="955"/>
      <c r="D38" s="956" t="s">
        <v>1952</v>
      </c>
      <c r="E38" s="956"/>
      <c r="F38" s="957" t="s">
        <v>2122</v>
      </c>
      <c r="G38" s="958"/>
      <c r="H38" s="959" t="s">
        <v>1953</v>
      </c>
      <c r="I38" s="960"/>
      <c r="J38" s="961" t="s">
        <v>1966</v>
      </c>
      <c r="K38" s="962"/>
      <c r="L38" s="963"/>
      <c r="N38" s="95" t="s">
        <v>1847</v>
      </c>
      <c r="O38" s="211"/>
    </row>
    <row r="39" spans="1:15" ht="60" customHeight="1" thickBot="1" x14ac:dyDescent="0.25">
      <c r="A39" s="210">
        <v>23</v>
      </c>
      <c r="B39" s="948" t="s">
        <v>1954</v>
      </c>
      <c r="C39" s="949"/>
      <c r="D39" s="950" t="s">
        <v>1997</v>
      </c>
      <c r="E39" s="950"/>
      <c r="F39" s="950"/>
      <c r="G39" s="950"/>
      <c r="H39" s="950"/>
      <c r="I39" s="950"/>
      <c r="J39" s="950"/>
      <c r="K39" s="950"/>
      <c r="L39" s="951"/>
      <c r="N39" s="95" t="s">
        <v>1848</v>
      </c>
    </row>
    <row r="40" spans="1:15" ht="15" customHeight="1" thickBot="1" x14ac:dyDescent="0.25">
      <c r="A40" s="930"/>
      <c r="B40" s="930"/>
      <c r="C40" s="930"/>
      <c r="D40" s="930"/>
      <c r="E40" s="930"/>
      <c r="F40" s="930"/>
      <c r="G40" s="930"/>
      <c r="H40" s="930"/>
      <c r="I40" s="930"/>
      <c r="J40" s="930"/>
      <c r="K40" s="930"/>
      <c r="L40" s="930"/>
    </row>
    <row r="41" spans="1:15" ht="30" customHeight="1" x14ac:dyDescent="0.2">
      <c r="A41" s="952" t="s">
        <v>1849</v>
      </c>
      <c r="B41" s="953"/>
      <c r="C41" s="953"/>
      <c r="D41" s="99" t="s">
        <v>1850</v>
      </c>
      <c r="E41" s="99">
        <v>2017</v>
      </c>
      <c r="F41" s="99">
        <v>2018</v>
      </c>
      <c r="G41" s="99">
        <v>2019</v>
      </c>
      <c r="H41" s="99">
        <v>2020</v>
      </c>
      <c r="I41" s="99">
        <v>2021</v>
      </c>
      <c r="J41" s="99">
        <v>2022</v>
      </c>
      <c r="K41" s="99">
        <v>2023</v>
      </c>
      <c r="L41" s="100" t="s">
        <v>1851</v>
      </c>
    </row>
    <row r="42" spans="1:15" ht="45" customHeight="1" x14ac:dyDescent="0.2">
      <c r="A42" s="209">
        <v>24</v>
      </c>
      <c r="B42" s="934" t="s">
        <v>1852</v>
      </c>
      <c r="C42" s="934"/>
      <c r="D42" s="228">
        <v>7409685</v>
      </c>
      <c r="E42" s="228">
        <v>2364809</v>
      </c>
      <c r="F42" s="228">
        <v>21700000</v>
      </c>
      <c r="G42" s="228">
        <v>0</v>
      </c>
      <c r="H42" s="228">
        <v>0</v>
      </c>
      <c r="I42" s="228">
        <v>0</v>
      </c>
      <c r="J42" s="228">
        <v>0</v>
      </c>
      <c r="K42" s="228">
        <v>0</v>
      </c>
      <c r="L42" s="229">
        <f>SUM(D42:K42)</f>
        <v>31474494</v>
      </c>
      <c r="N42" s="95" t="s">
        <v>1853</v>
      </c>
      <c r="O42" s="230"/>
    </row>
    <row r="43" spans="1:15" ht="45" customHeight="1" x14ac:dyDescent="0.2">
      <c r="A43" s="209">
        <v>25</v>
      </c>
      <c r="B43" s="934" t="s">
        <v>1854</v>
      </c>
      <c r="C43" s="934"/>
      <c r="D43" s="228">
        <v>7409685</v>
      </c>
      <c r="E43" s="228">
        <v>2338487</v>
      </c>
      <c r="F43" s="228">
        <v>21700000</v>
      </c>
      <c r="G43" s="228">
        <v>0</v>
      </c>
      <c r="H43" s="228">
        <v>0</v>
      </c>
      <c r="I43" s="228">
        <v>0</v>
      </c>
      <c r="J43" s="228">
        <v>0</v>
      </c>
      <c r="K43" s="228">
        <v>0</v>
      </c>
      <c r="L43" s="229">
        <f>SUM(D43:K43)</f>
        <v>31448172</v>
      </c>
      <c r="N43" s="95" t="s">
        <v>1855</v>
      </c>
    </row>
    <row r="44" spans="1:15" ht="45" hidden="1" customHeight="1" outlineLevel="1" x14ac:dyDescent="0.2">
      <c r="A44" s="231" t="s">
        <v>2170</v>
      </c>
      <c r="B44" s="964" t="s">
        <v>2171</v>
      </c>
      <c r="C44" s="964"/>
      <c r="D44" s="228">
        <v>7409685</v>
      </c>
      <c r="E44" s="228">
        <v>2338487</v>
      </c>
      <c r="F44" s="228">
        <v>21700000</v>
      </c>
      <c r="G44" s="228">
        <v>0</v>
      </c>
      <c r="H44" s="228">
        <v>0</v>
      </c>
      <c r="I44" s="228">
        <v>0</v>
      </c>
      <c r="J44" s="228">
        <v>0</v>
      </c>
      <c r="K44" s="228">
        <v>0</v>
      </c>
      <c r="L44" s="229">
        <f>SUM(D44:K44)</f>
        <v>31448172</v>
      </c>
      <c r="N44" s="95" t="s">
        <v>2172</v>
      </c>
    </row>
    <row r="45" spans="1:15" ht="45" customHeight="1" collapsed="1" x14ac:dyDescent="0.2">
      <c r="A45" s="209">
        <v>26</v>
      </c>
      <c r="B45" s="934" t="s">
        <v>1856</v>
      </c>
      <c r="C45" s="934"/>
      <c r="D45" s="179">
        <f>ROUNDDOWN(D43*0.85,2)</f>
        <v>6298232.25</v>
      </c>
      <c r="E45" s="179">
        <f t="shared" ref="E45:K45" si="0">ROUNDDOWN(E43*0.85,2)</f>
        <v>1987713.95</v>
      </c>
      <c r="F45" s="179">
        <f t="shared" si="0"/>
        <v>18445000</v>
      </c>
      <c r="G45" s="179">
        <f t="shared" si="0"/>
        <v>0</v>
      </c>
      <c r="H45" s="179">
        <f t="shared" si="0"/>
        <v>0</v>
      </c>
      <c r="I45" s="179">
        <f t="shared" si="0"/>
        <v>0</v>
      </c>
      <c r="J45" s="179">
        <f t="shared" si="0"/>
        <v>0</v>
      </c>
      <c r="K45" s="179">
        <f t="shared" si="0"/>
        <v>0</v>
      </c>
      <c r="L45" s="229">
        <f>SUM(D45:K45)</f>
        <v>26730946.199999999</v>
      </c>
      <c r="N45" s="95" t="s">
        <v>1857</v>
      </c>
    </row>
    <row r="46" spans="1:15" ht="45" customHeight="1" thickBot="1" x14ac:dyDescent="0.25">
      <c r="A46" s="210">
        <v>27</v>
      </c>
      <c r="B46" s="941" t="s">
        <v>1858</v>
      </c>
      <c r="C46" s="941"/>
      <c r="D46" s="232">
        <f>IFERROR(D45/D43,0)</f>
        <v>0.85</v>
      </c>
      <c r="E46" s="232">
        <f t="shared" ref="E46:K46" si="1">IFERROR(E45/E43,0)</f>
        <v>0.85</v>
      </c>
      <c r="F46" s="232">
        <f t="shared" si="1"/>
        <v>0.85</v>
      </c>
      <c r="G46" s="232">
        <f t="shared" si="1"/>
        <v>0</v>
      </c>
      <c r="H46" s="232">
        <f t="shared" si="1"/>
        <v>0</v>
      </c>
      <c r="I46" s="232">
        <f t="shared" si="1"/>
        <v>0</v>
      </c>
      <c r="J46" s="232">
        <f t="shared" si="1"/>
        <v>0</v>
      </c>
      <c r="K46" s="232">
        <f t="shared" si="1"/>
        <v>0</v>
      </c>
      <c r="L46" s="232">
        <f>IFERROR(L45/L44,"")</f>
        <v>0.85</v>
      </c>
      <c r="N46" s="95" t="s">
        <v>1812</v>
      </c>
    </row>
    <row r="47" spans="1:15" ht="13.5" thickBot="1" x14ac:dyDescent="0.25">
      <c r="A47" s="965"/>
      <c r="B47" s="965"/>
      <c r="C47" s="965"/>
      <c r="D47" s="965"/>
      <c r="E47" s="965"/>
      <c r="F47" s="965"/>
      <c r="G47" s="965"/>
      <c r="H47" s="965"/>
      <c r="I47" s="965"/>
      <c r="J47" s="965"/>
      <c r="K47" s="965"/>
      <c r="L47" s="965"/>
    </row>
    <row r="48" spans="1:15" ht="30" customHeight="1" x14ac:dyDescent="0.2">
      <c r="A48" s="966">
        <v>28</v>
      </c>
      <c r="B48" s="953" t="s">
        <v>1859</v>
      </c>
      <c r="C48" s="953"/>
      <c r="D48" s="953"/>
      <c r="E48" s="953"/>
      <c r="F48" s="953"/>
      <c r="G48" s="953"/>
      <c r="H48" s="953"/>
      <c r="I48" s="953"/>
      <c r="J48" s="953"/>
      <c r="K48" s="953"/>
      <c r="L48" s="969"/>
      <c r="N48" s="95" t="s">
        <v>1812</v>
      </c>
    </row>
    <row r="49" spans="1:12" ht="30" customHeight="1" x14ac:dyDescent="0.2">
      <c r="A49" s="967"/>
      <c r="B49" s="970" t="s">
        <v>1860</v>
      </c>
      <c r="C49" s="970"/>
      <c r="D49" s="971" t="s">
        <v>1861</v>
      </c>
      <c r="E49" s="972"/>
      <c r="F49" s="972"/>
      <c r="G49" s="972"/>
      <c r="H49" s="972"/>
      <c r="I49" s="972"/>
      <c r="J49" s="973"/>
      <c r="K49" s="971" t="s">
        <v>1862</v>
      </c>
      <c r="L49" s="974"/>
    </row>
    <row r="50" spans="1:12" ht="57.75" customHeight="1" x14ac:dyDescent="0.2">
      <c r="A50" s="967"/>
      <c r="B50" s="975" t="s">
        <v>2187</v>
      </c>
      <c r="C50" s="976"/>
      <c r="D50" s="977" t="s">
        <v>2188</v>
      </c>
      <c r="E50" s="978"/>
      <c r="F50" s="978"/>
      <c r="G50" s="978"/>
      <c r="H50" s="978"/>
      <c r="I50" s="978"/>
      <c r="J50" s="979"/>
      <c r="K50" s="984">
        <v>56580</v>
      </c>
      <c r="L50" s="986"/>
    </row>
    <row r="51" spans="1:12" ht="54" customHeight="1" x14ac:dyDescent="0.2">
      <c r="A51" s="967"/>
      <c r="B51" s="975" t="s">
        <v>2189</v>
      </c>
      <c r="C51" s="976"/>
      <c r="D51" s="977" t="s">
        <v>1967</v>
      </c>
      <c r="E51" s="978"/>
      <c r="F51" s="978"/>
      <c r="G51" s="978"/>
      <c r="H51" s="978"/>
      <c r="I51" s="978"/>
      <c r="J51" s="979"/>
      <c r="K51" s="980">
        <v>200000</v>
      </c>
      <c r="L51" s="981"/>
    </row>
    <row r="52" spans="1:12" ht="58.5" customHeight="1" x14ac:dyDescent="0.2">
      <c r="A52" s="967"/>
      <c r="B52" s="975" t="s">
        <v>2190</v>
      </c>
      <c r="C52" s="976"/>
      <c r="D52" s="977" t="s">
        <v>2191</v>
      </c>
      <c r="E52" s="978"/>
      <c r="F52" s="978"/>
      <c r="G52" s="978"/>
      <c r="H52" s="978"/>
      <c r="I52" s="978"/>
      <c r="J52" s="979"/>
      <c r="K52" s="984">
        <v>709710</v>
      </c>
      <c r="L52" s="985"/>
    </row>
    <row r="53" spans="1:12" ht="51" customHeight="1" x14ac:dyDescent="0.2">
      <c r="A53" s="967"/>
      <c r="B53" s="975" t="s">
        <v>2192</v>
      </c>
      <c r="C53" s="976"/>
      <c r="D53" s="977" t="s">
        <v>1968</v>
      </c>
      <c r="E53" s="978"/>
      <c r="F53" s="978"/>
      <c r="G53" s="978"/>
      <c r="H53" s="978"/>
      <c r="I53" s="978"/>
      <c r="J53" s="979"/>
      <c r="K53" s="980">
        <v>6500000</v>
      </c>
      <c r="L53" s="981"/>
    </row>
    <row r="54" spans="1:12" ht="42.75" customHeight="1" x14ac:dyDescent="0.2">
      <c r="A54" s="967"/>
      <c r="B54" s="982" t="s">
        <v>2193</v>
      </c>
      <c r="C54" s="983"/>
      <c r="D54" s="977" t="s">
        <v>2194</v>
      </c>
      <c r="E54" s="978"/>
      <c r="F54" s="978"/>
      <c r="G54" s="978"/>
      <c r="H54" s="978"/>
      <c r="I54" s="978"/>
      <c r="J54" s="979"/>
      <c r="K54" s="984">
        <v>7468725</v>
      </c>
      <c r="L54" s="985"/>
    </row>
    <row r="55" spans="1:12" ht="42" customHeight="1" x14ac:dyDescent="0.2">
      <c r="A55" s="967"/>
      <c r="B55" s="982" t="s">
        <v>2195</v>
      </c>
      <c r="C55" s="983"/>
      <c r="D55" s="977" t="s">
        <v>2194</v>
      </c>
      <c r="E55" s="978"/>
      <c r="F55" s="978"/>
      <c r="G55" s="978"/>
      <c r="H55" s="978"/>
      <c r="I55" s="978"/>
      <c r="J55" s="979"/>
      <c r="K55" s="980">
        <v>12000000</v>
      </c>
      <c r="L55" s="981"/>
    </row>
    <row r="56" spans="1:12" ht="57" customHeight="1" x14ac:dyDescent="0.2">
      <c r="A56" s="967"/>
      <c r="B56" s="975" t="s">
        <v>2196</v>
      </c>
      <c r="C56" s="976"/>
      <c r="D56" s="977" t="s">
        <v>2197</v>
      </c>
      <c r="E56" s="978"/>
      <c r="F56" s="978"/>
      <c r="G56" s="978"/>
      <c r="H56" s="978"/>
      <c r="I56" s="978"/>
      <c r="J56" s="979"/>
      <c r="K56" s="984">
        <v>1310082</v>
      </c>
      <c r="L56" s="985"/>
    </row>
    <row r="57" spans="1:12" ht="41.25" customHeight="1" x14ac:dyDescent="0.2">
      <c r="A57" s="967"/>
      <c r="B57" s="975" t="s">
        <v>2198</v>
      </c>
      <c r="C57" s="976"/>
      <c r="D57" s="977" t="s">
        <v>1970</v>
      </c>
      <c r="E57" s="978"/>
      <c r="F57" s="978"/>
      <c r="G57" s="978"/>
      <c r="H57" s="978"/>
      <c r="I57" s="978"/>
      <c r="J57" s="979"/>
      <c r="K57" s="980">
        <v>2800000</v>
      </c>
      <c r="L57" s="981"/>
    </row>
    <row r="58" spans="1:12" ht="63.75" customHeight="1" x14ac:dyDescent="0.2">
      <c r="A58" s="967"/>
      <c r="B58" s="975" t="s">
        <v>2199</v>
      </c>
      <c r="C58" s="976"/>
      <c r="D58" s="977" t="s">
        <v>2200</v>
      </c>
      <c r="E58" s="978"/>
      <c r="F58" s="978"/>
      <c r="G58" s="978"/>
      <c r="H58" s="978"/>
      <c r="I58" s="978"/>
      <c r="J58" s="979"/>
      <c r="K58" s="980">
        <v>26322</v>
      </c>
      <c r="L58" s="981"/>
    </row>
    <row r="59" spans="1:12" ht="38.25" customHeight="1" x14ac:dyDescent="0.2">
      <c r="A59" s="967"/>
      <c r="B59" s="975" t="s">
        <v>2201</v>
      </c>
      <c r="C59" s="976"/>
      <c r="D59" s="977" t="s">
        <v>2202</v>
      </c>
      <c r="E59" s="978"/>
      <c r="F59" s="978"/>
      <c r="G59" s="978"/>
      <c r="H59" s="978"/>
      <c r="I59" s="978"/>
      <c r="J59" s="979"/>
      <c r="K59" s="980">
        <v>3075</v>
      </c>
      <c r="L59" s="981"/>
    </row>
    <row r="60" spans="1:12" ht="42" customHeight="1" x14ac:dyDescent="0.2">
      <c r="A60" s="967"/>
      <c r="B60" s="975" t="s">
        <v>2203</v>
      </c>
      <c r="C60" s="976"/>
      <c r="D60" s="977" t="s">
        <v>1971</v>
      </c>
      <c r="E60" s="978"/>
      <c r="F60" s="978"/>
      <c r="G60" s="978"/>
      <c r="H60" s="978"/>
      <c r="I60" s="978"/>
      <c r="J60" s="979"/>
      <c r="K60" s="980">
        <v>150000</v>
      </c>
      <c r="L60" s="981"/>
    </row>
    <row r="61" spans="1:12" ht="30" customHeight="1" x14ac:dyDescent="0.2">
      <c r="A61" s="967"/>
      <c r="B61" s="982" t="s">
        <v>2204</v>
      </c>
      <c r="C61" s="983"/>
      <c r="D61" s="977" t="s">
        <v>1972</v>
      </c>
      <c r="E61" s="978"/>
      <c r="F61" s="978"/>
      <c r="G61" s="978"/>
      <c r="H61" s="978"/>
      <c r="I61" s="978"/>
      <c r="J61" s="979"/>
      <c r="K61" s="984">
        <v>200000</v>
      </c>
      <c r="L61" s="985"/>
    </row>
    <row r="62" spans="1:12" ht="30" customHeight="1" x14ac:dyDescent="0.2">
      <c r="A62" s="967"/>
      <c r="B62" s="982" t="s">
        <v>2205</v>
      </c>
      <c r="C62" s="983"/>
      <c r="D62" s="977" t="s">
        <v>1973</v>
      </c>
      <c r="E62" s="978"/>
      <c r="F62" s="978"/>
      <c r="G62" s="978"/>
      <c r="H62" s="978"/>
      <c r="I62" s="978"/>
      <c r="J62" s="979"/>
      <c r="K62" s="984">
        <v>50000</v>
      </c>
      <c r="L62" s="985"/>
    </row>
    <row r="63" spans="1:12" ht="30" customHeight="1" thickBot="1" x14ac:dyDescent="0.25">
      <c r="A63" s="968"/>
      <c r="B63" s="1001"/>
      <c r="C63" s="1001"/>
      <c r="D63" s="977"/>
      <c r="E63" s="978"/>
      <c r="F63" s="978"/>
      <c r="G63" s="978"/>
      <c r="H63" s="978"/>
      <c r="I63" s="978"/>
      <c r="J63" s="979"/>
      <c r="K63" s="1002">
        <f>SUM(K50:L62)</f>
        <v>31474494</v>
      </c>
      <c r="L63" s="1003"/>
    </row>
    <row r="64" spans="1:12" ht="15" customHeight="1" thickBot="1" x14ac:dyDescent="0.25">
      <c r="A64" s="930"/>
      <c r="B64" s="930"/>
      <c r="C64" s="930"/>
      <c r="D64" s="930"/>
      <c r="E64" s="930"/>
      <c r="F64" s="930"/>
      <c r="G64" s="930"/>
      <c r="H64" s="930"/>
      <c r="I64" s="930"/>
      <c r="J64" s="930"/>
      <c r="K64" s="930"/>
      <c r="L64" s="930"/>
    </row>
    <row r="65" spans="1:15" ht="30" customHeight="1" x14ac:dyDescent="0.2">
      <c r="A65" s="966">
        <v>29</v>
      </c>
      <c r="B65" s="1004" t="s">
        <v>1955</v>
      </c>
      <c r="C65" s="1004"/>
      <c r="D65" s="1004"/>
      <c r="E65" s="1004"/>
      <c r="F65" s="1004"/>
      <c r="G65" s="1004"/>
      <c r="H65" s="1004"/>
      <c r="I65" s="1004"/>
      <c r="J65" s="1004"/>
      <c r="K65" s="1004"/>
      <c r="L65" s="1005"/>
      <c r="N65" s="95" t="s">
        <v>1863</v>
      </c>
    </row>
    <row r="66" spans="1:15" ht="42.75" customHeight="1" x14ac:dyDescent="0.2">
      <c r="A66" s="967"/>
      <c r="B66" s="1006" t="s">
        <v>1864</v>
      </c>
      <c r="C66" s="1007"/>
      <c r="D66" s="1008"/>
      <c r="E66" s="1006" t="s">
        <v>1865</v>
      </c>
      <c r="F66" s="1008"/>
      <c r="G66" s="1006" t="s">
        <v>1866</v>
      </c>
      <c r="H66" s="1008"/>
      <c r="I66" s="971" t="s">
        <v>1867</v>
      </c>
      <c r="J66" s="973"/>
      <c r="K66" s="987" t="s">
        <v>1868</v>
      </c>
      <c r="L66" s="988"/>
    </row>
    <row r="67" spans="1:15" ht="42.75" hidden="1" customHeight="1" outlineLevel="1" x14ac:dyDescent="0.2">
      <c r="A67" s="967"/>
      <c r="B67" s="989"/>
      <c r="C67" s="990"/>
      <c r="D67" s="991"/>
      <c r="E67" s="233"/>
      <c r="F67" s="234"/>
      <c r="G67" s="233"/>
      <c r="H67" s="234"/>
      <c r="I67" s="235" t="s">
        <v>2180</v>
      </c>
      <c r="J67" s="235" t="s">
        <v>2181</v>
      </c>
      <c r="K67" s="233"/>
      <c r="L67" s="236"/>
    </row>
    <row r="68" spans="1:15" ht="31.5" customHeight="1" collapsed="1" x14ac:dyDescent="0.2">
      <c r="A68" s="967"/>
      <c r="B68" s="992" t="s">
        <v>1869</v>
      </c>
      <c r="C68" s="993"/>
      <c r="D68" s="994"/>
      <c r="E68" s="995" t="s">
        <v>1870</v>
      </c>
      <c r="F68" s="996"/>
      <c r="G68" s="995" t="s">
        <v>1871</v>
      </c>
      <c r="H68" s="996"/>
      <c r="I68" s="997">
        <v>71846</v>
      </c>
      <c r="J68" s="998"/>
      <c r="K68" s="999">
        <v>598470</v>
      </c>
      <c r="L68" s="1000"/>
    </row>
    <row r="69" spans="1:15" ht="30" hidden="1" customHeight="1" outlineLevel="1" x14ac:dyDescent="0.2">
      <c r="A69" s="967"/>
      <c r="B69" s="1009" t="s">
        <v>2182</v>
      </c>
      <c r="C69" s="1010"/>
      <c r="D69" s="1011"/>
      <c r="E69" s="995" t="s">
        <v>1870</v>
      </c>
      <c r="F69" s="996"/>
      <c r="G69" s="995" t="s">
        <v>1871</v>
      </c>
      <c r="H69" s="996"/>
      <c r="I69" s="237">
        <v>0</v>
      </c>
      <c r="J69" s="238">
        <v>289</v>
      </c>
      <c r="K69" s="999" t="s">
        <v>1872</v>
      </c>
      <c r="L69" s="1000"/>
    </row>
    <row r="70" spans="1:15" ht="41.25" customHeight="1" collapsed="1" x14ac:dyDescent="0.2">
      <c r="A70" s="967"/>
      <c r="B70" s="992" t="s">
        <v>1873</v>
      </c>
      <c r="C70" s="993"/>
      <c r="D70" s="994"/>
      <c r="E70" s="995" t="s">
        <v>1874</v>
      </c>
      <c r="F70" s="996"/>
      <c r="G70" s="995" t="s">
        <v>1875</v>
      </c>
      <c r="H70" s="996"/>
      <c r="I70" s="1012">
        <v>1</v>
      </c>
      <c r="J70" s="1013"/>
      <c r="K70" s="995">
        <v>31</v>
      </c>
      <c r="L70" s="1014"/>
    </row>
    <row r="71" spans="1:15" ht="51.75" customHeight="1" x14ac:dyDescent="0.2">
      <c r="A71" s="967"/>
      <c r="B71" s="992" t="s">
        <v>1876</v>
      </c>
      <c r="C71" s="993"/>
      <c r="D71" s="994"/>
      <c r="E71" s="995" t="s">
        <v>1874</v>
      </c>
      <c r="F71" s="996"/>
      <c r="G71" s="995" t="s">
        <v>1875</v>
      </c>
      <c r="H71" s="996"/>
      <c r="I71" s="1012">
        <v>1</v>
      </c>
      <c r="J71" s="1013"/>
      <c r="K71" s="995">
        <v>31</v>
      </c>
      <c r="L71" s="1014"/>
    </row>
    <row r="72" spans="1:15" ht="27.75" customHeight="1" x14ac:dyDescent="0.2">
      <c r="A72" s="967"/>
      <c r="B72" s="992" t="s">
        <v>1877</v>
      </c>
      <c r="C72" s="993"/>
      <c r="D72" s="994"/>
      <c r="E72" s="995" t="s">
        <v>1874</v>
      </c>
      <c r="F72" s="996"/>
      <c r="G72" s="995" t="s">
        <v>1878</v>
      </c>
      <c r="H72" s="996"/>
      <c r="I72" s="1015">
        <v>19468725</v>
      </c>
      <c r="J72" s="1016"/>
      <c r="K72" s="999">
        <v>350000000</v>
      </c>
      <c r="L72" s="1000"/>
      <c r="O72" s="230">
        <f>K55+K54</f>
        <v>19468725</v>
      </c>
    </row>
    <row r="73" spans="1:15" ht="41.25" customHeight="1" x14ac:dyDescent="0.2">
      <c r="A73" s="967"/>
      <c r="B73" s="992" t="s">
        <v>1879</v>
      </c>
      <c r="C73" s="993"/>
      <c r="D73" s="994"/>
      <c r="E73" s="995" t="s">
        <v>1870</v>
      </c>
      <c r="F73" s="996"/>
      <c r="G73" s="995" t="s">
        <v>1880</v>
      </c>
      <c r="H73" s="996"/>
      <c r="I73" s="1017">
        <v>4</v>
      </c>
      <c r="J73" s="1018"/>
      <c r="K73" s="999" t="s">
        <v>1872</v>
      </c>
      <c r="L73" s="1000"/>
    </row>
    <row r="74" spans="1:15" ht="30" customHeight="1" x14ac:dyDescent="0.2">
      <c r="A74" s="967"/>
      <c r="B74" s="992" t="s">
        <v>1881</v>
      </c>
      <c r="C74" s="993"/>
      <c r="D74" s="994"/>
      <c r="E74" s="995" t="s">
        <v>1870</v>
      </c>
      <c r="F74" s="996"/>
      <c r="G74" s="995" t="s">
        <v>1880</v>
      </c>
      <c r="H74" s="996"/>
      <c r="I74" s="1017">
        <v>0</v>
      </c>
      <c r="J74" s="1018"/>
      <c r="K74" s="999" t="s">
        <v>1872</v>
      </c>
      <c r="L74" s="1000"/>
    </row>
    <row r="75" spans="1:15" ht="41.25" customHeight="1" thickBot="1" x14ac:dyDescent="0.25">
      <c r="A75" s="967"/>
      <c r="B75" s="1024" t="s">
        <v>1882</v>
      </c>
      <c r="C75" s="1025"/>
      <c r="D75" s="1026"/>
      <c r="E75" s="1027" t="s">
        <v>1874</v>
      </c>
      <c r="F75" s="1028"/>
      <c r="G75" s="1027" t="s">
        <v>1875</v>
      </c>
      <c r="H75" s="1028"/>
      <c r="I75" s="1017">
        <v>1</v>
      </c>
      <c r="J75" s="1018"/>
      <c r="K75" s="999" t="s">
        <v>1872</v>
      </c>
      <c r="L75" s="1000"/>
    </row>
    <row r="76" spans="1:15" ht="15" customHeight="1" thickBot="1" x14ac:dyDescent="0.25">
      <c r="A76" s="1029"/>
      <c r="B76" s="1029"/>
      <c r="C76" s="1029"/>
      <c r="D76" s="1029"/>
      <c r="E76" s="1029"/>
      <c r="F76" s="1029"/>
      <c r="G76" s="1029"/>
      <c r="H76" s="1029"/>
      <c r="I76" s="1030"/>
      <c r="J76" s="1030"/>
      <c r="K76" s="1029"/>
      <c r="L76" s="1029"/>
    </row>
    <row r="77" spans="1:15" ht="30" customHeight="1" thickBot="1" x14ac:dyDescent="0.25">
      <c r="A77" s="101">
        <v>30</v>
      </c>
      <c r="B77" s="1019" t="s">
        <v>1883</v>
      </c>
      <c r="C77" s="1019"/>
      <c r="D77" s="1020" t="s">
        <v>1884</v>
      </c>
      <c r="E77" s="1020"/>
      <c r="F77" s="1020"/>
      <c r="G77" s="1020"/>
      <c r="H77" s="1020"/>
      <c r="I77" s="1020"/>
      <c r="J77" s="1020"/>
      <c r="K77" s="1020"/>
      <c r="L77" s="1021"/>
    </row>
    <row r="79" spans="1:15" ht="35.25" customHeight="1" x14ac:dyDescent="0.25">
      <c r="A79" s="1022" t="s">
        <v>2206</v>
      </c>
      <c r="B79" s="1023"/>
      <c r="C79" s="1023"/>
      <c r="D79" s="1023"/>
      <c r="E79" s="1023"/>
      <c r="F79" s="1023"/>
      <c r="G79" s="1023"/>
      <c r="H79" s="1023"/>
      <c r="I79" s="1023"/>
      <c r="J79" s="1023"/>
      <c r="K79" s="1023"/>
      <c r="L79" s="239"/>
    </row>
    <row r="105" spans="1:1" x14ac:dyDescent="0.2">
      <c r="A105" s="102" t="s">
        <v>1885</v>
      </c>
    </row>
    <row r="106" spans="1:1" x14ac:dyDescent="0.2">
      <c r="A106" s="102" t="s">
        <v>14</v>
      </c>
    </row>
    <row r="107" spans="1:1" x14ac:dyDescent="0.2">
      <c r="A107" s="102" t="s">
        <v>1886</v>
      </c>
    </row>
    <row r="108" spans="1:1" x14ac:dyDescent="0.2">
      <c r="A108" s="102" t="s">
        <v>1887</v>
      </c>
    </row>
    <row r="109" spans="1:1" x14ac:dyDescent="0.2">
      <c r="A109" s="102" t="s">
        <v>1888</v>
      </c>
    </row>
    <row r="110" spans="1:1" x14ac:dyDescent="0.2">
      <c r="A110" s="102" t="s">
        <v>1889</v>
      </c>
    </row>
    <row r="111" spans="1:1" x14ac:dyDescent="0.2">
      <c r="A111" s="102" t="s">
        <v>1890</v>
      </c>
    </row>
    <row r="112" spans="1:1" x14ac:dyDescent="0.2">
      <c r="A112" s="102" t="s">
        <v>1891</v>
      </c>
    </row>
    <row r="113" spans="1:1" x14ac:dyDescent="0.2">
      <c r="A113" s="102" t="s">
        <v>1892</v>
      </c>
    </row>
    <row r="114" spans="1:1" x14ac:dyDescent="0.2">
      <c r="A114" s="102" t="s">
        <v>1893</v>
      </c>
    </row>
    <row r="115" spans="1:1" x14ac:dyDescent="0.2">
      <c r="A115" s="102" t="s">
        <v>1894</v>
      </c>
    </row>
    <row r="116" spans="1:1" x14ac:dyDescent="0.2">
      <c r="A116" s="102" t="s">
        <v>1895</v>
      </c>
    </row>
    <row r="117" spans="1:1" x14ac:dyDescent="0.2">
      <c r="A117" s="102" t="s">
        <v>1896</v>
      </c>
    </row>
    <row r="118" spans="1:1" x14ac:dyDescent="0.2">
      <c r="A118" s="102" t="s">
        <v>1897</v>
      </c>
    </row>
    <row r="119" spans="1:1" x14ac:dyDescent="0.2">
      <c r="A119" s="102" t="s">
        <v>1898</v>
      </c>
    </row>
    <row r="120" spans="1:1" x14ac:dyDescent="0.2">
      <c r="A120" s="102" t="s">
        <v>1899</v>
      </c>
    </row>
    <row r="121" spans="1:1" x14ac:dyDescent="0.2">
      <c r="A121" s="102" t="s">
        <v>1900</v>
      </c>
    </row>
    <row r="122" spans="1:1" x14ac:dyDescent="0.2">
      <c r="A122" s="102" t="s">
        <v>1901</v>
      </c>
    </row>
    <row r="123" spans="1:1" ht="15" x14ac:dyDescent="0.25">
      <c r="A123" s="103"/>
    </row>
    <row r="124" spans="1:1" ht="15" x14ac:dyDescent="0.25">
      <c r="A124" s="103"/>
    </row>
    <row r="125" spans="1:1" x14ac:dyDescent="0.2">
      <c r="A125" s="94" t="s">
        <v>1902</v>
      </c>
    </row>
    <row r="126" spans="1:1" x14ac:dyDescent="0.2">
      <c r="A126" s="94" t="s">
        <v>1903</v>
      </c>
    </row>
    <row r="127" spans="1:1" x14ac:dyDescent="0.2">
      <c r="A127" s="94" t="s">
        <v>1829</v>
      </c>
    </row>
    <row r="128" spans="1:1" x14ac:dyDescent="0.2">
      <c r="A128" s="94" t="s">
        <v>1904</v>
      </c>
    </row>
    <row r="129" spans="1:1" ht="15" x14ac:dyDescent="0.25">
      <c r="A129" s="103"/>
    </row>
    <row r="130" spans="1:1" ht="15" x14ac:dyDescent="0.25">
      <c r="A130" s="103"/>
    </row>
    <row r="131" spans="1:1" x14ac:dyDescent="0.2">
      <c r="A131" s="102" t="s">
        <v>1905</v>
      </c>
    </row>
    <row r="132" spans="1:1" x14ac:dyDescent="0.2">
      <c r="A132" s="102" t="s">
        <v>1906</v>
      </c>
    </row>
    <row r="133" spans="1:1" x14ac:dyDescent="0.2">
      <c r="A133" s="102" t="s">
        <v>1907</v>
      </c>
    </row>
    <row r="134" spans="1:1" x14ac:dyDescent="0.2">
      <c r="A134" s="102" t="s">
        <v>1908</v>
      </c>
    </row>
    <row r="135" spans="1:1" x14ac:dyDescent="0.2">
      <c r="A135" s="102" t="s">
        <v>1909</v>
      </c>
    </row>
    <row r="136" spans="1:1" x14ac:dyDescent="0.2">
      <c r="A136" s="102" t="s">
        <v>1910</v>
      </c>
    </row>
    <row r="137" spans="1:1" x14ac:dyDescent="0.2">
      <c r="A137" s="102" t="s">
        <v>1911</v>
      </c>
    </row>
    <row r="138" spans="1:1" x14ac:dyDescent="0.2">
      <c r="A138" s="102" t="s">
        <v>1912</v>
      </c>
    </row>
    <row r="139" spans="1:1" x14ac:dyDescent="0.2">
      <c r="A139" s="102" t="s">
        <v>1913</v>
      </c>
    </row>
    <row r="140" spans="1:1" x14ac:dyDescent="0.2">
      <c r="A140" s="102" t="s">
        <v>1914</v>
      </c>
    </row>
    <row r="141" spans="1:1" x14ac:dyDescent="0.2">
      <c r="A141" s="102" t="s">
        <v>1915</v>
      </c>
    </row>
    <row r="142" spans="1:1" x14ac:dyDescent="0.2">
      <c r="A142" s="102" t="s">
        <v>1831</v>
      </c>
    </row>
    <row r="143" spans="1:1" x14ac:dyDescent="0.2">
      <c r="A143" s="102" t="s">
        <v>1916</v>
      </c>
    </row>
    <row r="144" spans="1:1" x14ac:dyDescent="0.2">
      <c r="A144" s="102" t="s">
        <v>1917</v>
      </c>
    </row>
    <row r="145" spans="1:1" x14ac:dyDescent="0.2">
      <c r="A145" s="102" t="s">
        <v>1918</v>
      </c>
    </row>
    <row r="146" spans="1:1" x14ac:dyDescent="0.2">
      <c r="A146" s="102" t="s">
        <v>1919</v>
      </c>
    </row>
    <row r="147" spans="1:1" x14ac:dyDescent="0.2">
      <c r="A147" s="102" t="s">
        <v>1920</v>
      </c>
    </row>
    <row r="148" spans="1:1" x14ac:dyDescent="0.2">
      <c r="A148" s="102" t="s">
        <v>1921</v>
      </c>
    </row>
    <row r="149" spans="1:1" x14ac:dyDescent="0.2">
      <c r="A149" s="102" t="s">
        <v>1922</v>
      </c>
    </row>
    <row r="150" spans="1:1" x14ac:dyDescent="0.2">
      <c r="A150" s="102" t="s">
        <v>1923</v>
      </c>
    </row>
    <row r="151" spans="1:1" x14ac:dyDescent="0.2">
      <c r="A151" s="102" t="s">
        <v>1924</v>
      </c>
    </row>
    <row r="152" spans="1:1" x14ac:dyDescent="0.2">
      <c r="A152" s="102" t="s">
        <v>1925</v>
      </c>
    </row>
    <row r="153" spans="1:1" x14ac:dyDescent="0.2">
      <c r="A153" s="102" t="s">
        <v>1926</v>
      </c>
    </row>
    <row r="154" spans="1:1" x14ac:dyDescent="0.2">
      <c r="A154" s="102" t="s">
        <v>1927</v>
      </c>
    </row>
    <row r="155" spans="1:1" x14ac:dyDescent="0.2">
      <c r="A155" s="102" t="s">
        <v>1928</v>
      </c>
    </row>
    <row r="156" spans="1:1" x14ac:dyDescent="0.2">
      <c r="A156" s="102" t="s">
        <v>1929</v>
      </c>
    </row>
    <row r="157" spans="1:1" x14ac:dyDescent="0.2">
      <c r="A157" s="102" t="s">
        <v>1930</v>
      </c>
    </row>
    <row r="158" spans="1:1" x14ac:dyDescent="0.2">
      <c r="A158" s="102" t="s">
        <v>1931</v>
      </c>
    </row>
    <row r="159" spans="1:1" x14ac:dyDescent="0.2">
      <c r="A159" s="102" t="s">
        <v>1932</v>
      </c>
    </row>
    <row r="160" spans="1:1" x14ac:dyDescent="0.2">
      <c r="A160" s="102" t="s">
        <v>1933</v>
      </c>
    </row>
    <row r="161" spans="1:1" x14ac:dyDescent="0.2">
      <c r="A161" s="102" t="s">
        <v>1934</v>
      </c>
    </row>
    <row r="162" spans="1:1" x14ac:dyDescent="0.2">
      <c r="A162" s="102" t="s">
        <v>1935</v>
      </c>
    </row>
    <row r="163" spans="1:1" x14ac:dyDescent="0.2">
      <c r="A163" s="102" t="s">
        <v>1936</v>
      </c>
    </row>
    <row r="164" spans="1:1" x14ac:dyDescent="0.2">
      <c r="A164" s="102" t="s">
        <v>1937</v>
      </c>
    </row>
    <row r="165" spans="1:1" x14ac:dyDescent="0.2">
      <c r="A165" s="102" t="s">
        <v>1938</v>
      </c>
    </row>
    <row r="166" spans="1:1" x14ac:dyDescent="0.2">
      <c r="A166" s="102" t="s">
        <v>1939</v>
      </c>
    </row>
    <row r="167" spans="1:1" x14ac:dyDescent="0.2">
      <c r="A167" s="102" t="s">
        <v>1940</v>
      </c>
    </row>
    <row r="168" spans="1:1" ht="15" x14ac:dyDescent="0.25">
      <c r="A168" s="103"/>
    </row>
    <row r="169" spans="1:1" ht="15" x14ac:dyDescent="0.25">
      <c r="A169" s="103"/>
    </row>
    <row r="170" spans="1:1" x14ac:dyDescent="0.2">
      <c r="A170" s="104" t="s">
        <v>1833</v>
      </c>
    </row>
    <row r="171" spans="1:1" x14ac:dyDescent="0.2">
      <c r="A171" s="104" t="s">
        <v>1941</v>
      </c>
    </row>
    <row r="172" spans="1:1" ht="15" x14ac:dyDescent="0.25">
      <c r="A172" s="103"/>
    </row>
    <row r="173" spans="1:1" ht="15" x14ac:dyDescent="0.25">
      <c r="A173" s="103"/>
    </row>
    <row r="174" spans="1:1" x14ac:dyDescent="0.2">
      <c r="A174" s="104" t="s">
        <v>1942</v>
      </c>
    </row>
    <row r="175" spans="1:1" x14ac:dyDescent="0.2">
      <c r="A175" s="104" t="s">
        <v>1943</v>
      </c>
    </row>
    <row r="176" spans="1:1" x14ac:dyDescent="0.2">
      <c r="A176" s="104" t="s">
        <v>1835</v>
      </c>
    </row>
    <row r="177" spans="1:1" x14ac:dyDescent="0.2">
      <c r="A177" s="104" t="s">
        <v>1944</v>
      </c>
    </row>
    <row r="178" spans="1:1" ht="15" x14ac:dyDescent="0.25">
      <c r="A178" s="103"/>
    </row>
    <row r="179" spans="1:1" ht="15" x14ac:dyDescent="0.25">
      <c r="A179" s="103"/>
    </row>
    <row r="180" spans="1:1" x14ac:dyDescent="0.2">
      <c r="A180" s="104" t="s">
        <v>1945</v>
      </c>
    </row>
    <row r="181" spans="1:1" x14ac:dyDescent="0.2">
      <c r="A181" s="104" t="s">
        <v>1946</v>
      </c>
    </row>
    <row r="182" spans="1:1" x14ac:dyDescent="0.2">
      <c r="A182" s="104" t="s">
        <v>1837</v>
      </c>
    </row>
    <row r="183" spans="1:1" x14ac:dyDescent="0.2">
      <c r="A183" s="104" t="s">
        <v>1947</v>
      </c>
    </row>
    <row r="184" spans="1:1" x14ac:dyDescent="0.2">
      <c r="A184" s="104" t="s">
        <v>1948</v>
      </c>
    </row>
    <row r="185" spans="1:1" x14ac:dyDescent="0.2">
      <c r="A185" s="104" t="s">
        <v>1949</v>
      </c>
    </row>
  </sheetData>
  <autoFilter ref="N1:N188"/>
  <mergeCells count="184">
    <mergeCell ref="B77:C77"/>
    <mergeCell ref="D77:L77"/>
    <mergeCell ref="A79:K79"/>
    <mergeCell ref="B75:D75"/>
    <mergeCell ref="E75:F75"/>
    <mergeCell ref="G75:H75"/>
    <mergeCell ref="I75:J75"/>
    <mergeCell ref="K75:L75"/>
    <mergeCell ref="A76:L76"/>
    <mergeCell ref="B73:D73"/>
    <mergeCell ref="E73:F73"/>
    <mergeCell ref="G73:H73"/>
    <mergeCell ref="I73:J73"/>
    <mergeCell ref="K73:L73"/>
    <mergeCell ref="B74:D74"/>
    <mergeCell ref="E74:F74"/>
    <mergeCell ref="G74:H74"/>
    <mergeCell ref="I74:J74"/>
    <mergeCell ref="K74:L74"/>
    <mergeCell ref="I70:J70"/>
    <mergeCell ref="K70:L70"/>
    <mergeCell ref="B71:D71"/>
    <mergeCell ref="E71:F71"/>
    <mergeCell ref="G71:H71"/>
    <mergeCell ref="I71:J71"/>
    <mergeCell ref="K71:L71"/>
    <mergeCell ref="B72:D72"/>
    <mergeCell ref="E72:F72"/>
    <mergeCell ref="G72:H72"/>
    <mergeCell ref="I72:J72"/>
    <mergeCell ref="K72:L72"/>
    <mergeCell ref="K66:L66"/>
    <mergeCell ref="B67:D67"/>
    <mergeCell ref="B68:D68"/>
    <mergeCell ref="E68:F68"/>
    <mergeCell ref="G68:H68"/>
    <mergeCell ref="I68:J68"/>
    <mergeCell ref="K68:L68"/>
    <mergeCell ref="B63:C63"/>
    <mergeCell ref="D63:J63"/>
    <mergeCell ref="K63:L63"/>
    <mergeCell ref="A64:L64"/>
    <mergeCell ref="A65:A75"/>
    <mergeCell ref="B65:L65"/>
    <mergeCell ref="B66:D66"/>
    <mergeCell ref="E66:F66"/>
    <mergeCell ref="G66:H66"/>
    <mergeCell ref="I66:J66"/>
    <mergeCell ref="B69:D69"/>
    <mergeCell ref="E69:F69"/>
    <mergeCell ref="G69:H69"/>
    <mergeCell ref="K69:L69"/>
    <mergeCell ref="B70:D70"/>
    <mergeCell ref="E70:F70"/>
    <mergeCell ref="G70:H70"/>
    <mergeCell ref="B61:C61"/>
    <mergeCell ref="D61:J61"/>
    <mergeCell ref="K61:L61"/>
    <mergeCell ref="B62:C62"/>
    <mergeCell ref="D62:J62"/>
    <mergeCell ref="K62:L62"/>
    <mergeCell ref="B59:C59"/>
    <mergeCell ref="D59:J59"/>
    <mergeCell ref="K59:L59"/>
    <mergeCell ref="B60:C60"/>
    <mergeCell ref="D60:J60"/>
    <mergeCell ref="K60:L60"/>
    <mergeCell ref="B57:C57"/>
    <mergeCell ref="D57:J57"/>
    <mergeCell ref="K57:L57"/>
    <mergeCell ref="B58:C58"/>
    <mergeCell ref="D58:J58"/>
    <mergeCell ref="K58:L58"/>
    <mergeCell ref="B55:C55"/>
    <mergeCell ref="D55:J55"/>
    <mergeCell ref="K55:L55"/>
    <mergeCell ref="B56:C56"/>
    <mergeCell ref="D56:J56"/>
    <mergeCell ref="K56:L56"/>
    <mergeCell ref="B44:C44"/>
    <mergeCell ref="B45:C45"/>
    <mergeCell ref="B46:C46"/>
    <mergeCell ref="A47:L47"/>
    <mergeCell ref="A48:A63"/>
    <mergeCell ref="B48:L48"/>
    <mergeCell ref="B49:C49"/>
    <mergeCell ref="D49:J49"/>
    <mergeCell ref="K49:L49"/>
    <mergeCell ref="B50:C50"/>
    <mergeCell ref="B53:C53"/>
    <mergeCell ref="D53:J53"/>
    <mergeCell ref="K53:L53"/>
    <mergeCell ref="B54:C54"/>
    <mergeCell ref="D54:J54"/>
    <mergeCell ref="K54:L54"/>
    <mergeCell ref="D50:J50"/>
    <mergeCell ref="K50:L50"/>
    <mergeCell ref="B51:C51"/>
    <mergeCell ref="D51:J51"/>
    <mergeCell ref="K51:L51"/>
    <mergeCell ref="B52:C52"/>
    <mergeCell ref="D52:J52"/>
    <mergeCell ref="K52:L52"/>
    <mergeCell ref="B39:C39"/>
    <mergeCell ref="D39:L39"/>
    <mergeCell ref="A40:L40"/>
    <mergeCell ref="A41:C41"/>
    <mergeCell ref="B42:C42"/>
    <mergeCell ref="B43:C43"/>
    <mergeCell ref="B36:C36"/>
    <mergeCell ref="D36:L36"/>
    <mergeCell ref="A37:L37"/>
    <mergeCell ref="B38:C38"/>
    <mergeCell ref="D38:E38"/>
    <mergeCell ref="F38:G38"/>
    <mergeCell ref="H38:I38"/>
    <mergeCell ref="J38:L38"/>
    <mergeCell ref="B33:C33"/>
    <mergeCell ref="D33:L33"/>
    <mergeCell ref="B34:C34"/>
    <mergeCell ref="D34:L34"/>
    <mergeCell ref="B35:C35"/>
    <mergeCell ref="D35:L35"/>
    <mergeCell ref="B29:C29"/>
    <mergeCell ref="D29:L29"/>
    <mergeCell ref="B30:C30"/>
    <mergeCell ref="D30:L30"/>
    <mergeCell ref="A31:L31"/>
    <mergeCell ref="B32:C32"/>
    <mergeCell ref="D32:L32"/>
    <mergeCell ref="B26:C26"/>
    <mergeCell ref="D26:L26"/>
    <mergeCell ref="A27:A28"/>
    <mergeCell ref="B27:C27"/>
    <mergeCell ref="D27:L28"/>
    <mergeCell ref="B28:C28"/>
    <mergeCell ref="A22:L22"/>
    <mergeCell ref="B23:C23"/>
    <mergeCell ref="D23:L23"/>
    <mergeCell ref="B24:C24"/>
    <mergeCell ref="D24:L24"/>
    <mergeCell ref="B25:C25"/>
    <mergeCell ref="D25:L25"/>
    <mergeCell ref="A19:L19"/>
    <mergeCell ref="B20:C20"/>
    <mergeCell ref="D20:L20"/>
    <mergeCell ref="B21:C21"/>
    <mergeCell ref="D21:L21"/>
    <mergeCell ref="B15:D15"/>
    <mergeCell ref="E15:L15"/>
    <mergeCell ref="B16:D16"/>
    <mergeCell ref="E16:L16"/>
    <mergeCell ref="B17:D17"/>
    <mergeCell ref="E17:L1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L1"/>
    <mergeCell ref="B2:E2"/>
    <mergeCell ref="F2:L2"/>
    <mergeCell ref="A3:L3"/>
    <mergeCell ref="A4:L4"/>
    <mergeCell ref="B5:D5"/>
    <mergeCell ref="E5:L5"/>
    <mergeCell ref="A6:A7"/>
    <mergeCell ref="B6:D7"/>
    <mergeCell ref="E6:L6"/>
    <mergeCell ref="F7:H7"/>
    <mergeCell ref="J7:L7"/>
  </mergeCells>
  <conditionalFormatting sqref="D24:D27 F38:G38 D29">
    <cfRule type="containsText" dxfId="0" priority="1" stopIfTrue="1" operator="containsText" text="wybierz">
      <formula>NOT(ISERROR(SEARCH("wybierz",D24)))</formula>
    </cfRule>
  </conditionalFormatting>
  <dataValidations count="7">
    <dataValidation type="list" allowBlank="1" showInputMessage="1" showErrorMessage="1" prompt="wybierz PI z listy" sqref="D25:L25 IZ25:JH25 SV25:TD25 ACR25:ACZ25 AMN25:AMV25 AWJ25:AWR25 BGF25:BGN25 BQB25:BQJ25 BZX25:CAF25 CJT25:CKB25 CTP25:CTX25 DDL25:DDT25 DNH25:DNP25 DXD25:DXL25 EGZ25:EHH25 EQV25:ERD25 FAR25:FAZ25 FKN25:FKV25 FUJ25:FUR25 GEF25:GEN25 GOB25:GOJ25 GXX25:GYF25 HHT25:HIB25 HRP25:HRX25 IBL25:IBT25 ILH25:ILP25 IVD25:IVL25 JEZ25:JFH25 JOV25:JPD25 JYR25:JYZ25 KIN25:KIV25 KSJ25:KSR25 LCF25:LCN25 LMB25:LMJ25 LVX25:LWF25 MFT25:MGB25 MPP25:MPX25 MZL25:MZT25 NJH25:NJP25 NTD25:NTL25 OCZ25:ODH25 OMV25:OND25 OWR25:OWZ25 PGN25:PGV25 PQJ25:PQR25 QAF25:QAN25 QKB25:QKJ25 QTX25:QUF25 RDT25:REB25 RNP25:RNX25 RXL25:RXT25 SHH25:SHP25 SRD25:SRL25 TAZ25:TBH25 TKV25:TLD25 TUR25:TUZ25 UEN25:UEV25 UOJ25:UOR25 UYF25:UYN25 VIB25:VIJ25 VRX25:VSF25 WBT25:WCB25 WLP25:WLX25 WVL25:WVT25 D65561:L65561 IZ65561:JH65561 SV65561:TD65561 ACR65561:ACZ65561 AMN65561:AMV65561 AWJ65561:AWR65561 BGF65561:BGN65561 BQB65561:BQJ65561 BZX65561:CAF65561 CJT65561:CKB65561 CTP65561:CTX65561 DDL65561:DDT65561 DNH65561:DNP65561 DXD65561:DXL65561 EGZ65561:EHH65561 EQV65561:ERD65561 FAR65561:FAZ65561 FKN65561:FKV65561 FUJ65561:FUR65561 GEF65561:GEN65561 GOB65561:GOJ65561 GXX65561:GYF65561 HHT65561:HIB65561 HRP65561:HRX65561 IBL65561:IBT65561 ILH65561:ILP65561 IVD65561:IVL65561 JEZ65561:JFH65561 JOV65561:JPD65561 JYR65561:JYZ65561 KIN65561:KIV65561 KSJ65561:KSR65561 LCF65561:LCN65561 LMB65561:LMJ65561 LVX65561:LWF65561 MFT65561:MGB65561 MPP65561:MPX65561 MZL65561:MZT65561 NJH65561:NJP65561 NTD65561:NTL65561 OCZ65561:ODH65561 OMV65561:OND65561 OWR65561:OWZ65561 PGN65561:PGV65561 PQJ65561:PQR65561 QAF65561:QAN65561 QKB65561:QKJ65561 QTX65561:QUF65561 RDT65561:REB65561 RNP65561:RNX65561 RXL65561:RXT65561 SHH65561:SHP65561 SRD65561:SRL65561 TAZ65561:TBH65561 TKV65561:TLD65561 TUR65561:TUZ65561 UEN65561:UEV65561 UOJ65561:UOR65561 UYF65561:UYN65561 VIB65561:VIJ65561 VRX65561:VSF65561 WBT65561:WCB65561 WLP65561:WLX65561 WVL65561:WVT65561 D131097:L131097 IZ131097:JH131097 SV131097:TD131097 ACR131097:ACZ131097 AMN131097:AMV131097 AWJ131097:AWR131097 BGF131097:BGN131097 BQB131097:BQJ131097 BZX131097:CAF131097 CJT131097:CKB131097 CTP131097:CTX131097 DDL131097:DDT131097 DNH131097:DNP131097 DXD131097:DXL131097 EGZ131097:EHH131097 EQV131097:ERD131097 FAR131097:FAZ131097 FKN131097:FKV131097 FUJ131097:FUR131097 GEF131097:GEN131097 GOB131097:GOJ131097 GXX131097:GYF131097 HHT131097:HIB131097 HRP131097:HRX131097 IBL131097:IBT131097 ILH131097:ILP131097 IVD131097:IVL131097 JEZ131097:JFH131097 JOV131097:JPD131097 JYR131097:JYZ131097 KIN131097:KIV131097 KSJ131097:KSR131097 LCF131097:LCN131097 LMB131097:LMJ131097 LVX131097:LWF131097 MFT131097:MGB131097 MPP131097:MPX131097 MZL131097:MZT131097 NJH131097:NJP131097 NTD131097:NTL131097 OCZ131097:ODH131097 OMV131097:OND131097 OWR131097:OWZ131097 PGN131097:PGV131097 PQJ131097:PQR131097 QAF131097:QAN131097 QKB131097:QKJ131097 QTX131097:QUF131097 RDT131097:REB131097 RNP131097:RNX131097 RXL131097:RXT131097 SHH131097:SHP131097 SRD131097:SRL131097 TAZ131097:TBH131097 TKV131097:TLD131097 TUR131097:TUZ131097 UEN131097:UEV131097 UOJ131097:UOR131097 UYF131097:UYN131097 VIB131097:VIJ131097 VRX131097:VSF131097 WBT131097:WCB131097 WLP131097:WLX131097 WVL131097:WVT131097 D196633:L196633 IZ196633:JH196633 SV196633:TD196633 ACR196633:ACZ196633 AMN196633:AMV196633 AWJ196633:AWR196633 BGF196633:BGN196633 BQB196633:BQJ196633 BZX196633:CAF196633 CJT196633:CKB196633 CTP196633:CTX196633 DDL196633:DDT196633 DNH196633:DNP196633 DXD196633:DXL196633 EGZ196633:EHH196633 EQV196633:ERD196633 FAR196633:FAZ196633 FKN196633:FKV196633 FUJ196633:FUR196633 GEF196633:GEN196633 GOB196633:GOJ196633 GXX196633:GYF196633 HHT196633:HIB196633 HRP196633:HRX196633 IBL196633:IBT196633 ILH196633:ILP196633 IVD196633:IVL196633 JEZ196633:JFH196633 JOV196633:JPD196633 JYR196633:JYZ196633 KIN196633:KIV196633 KSJ196633:KSR196633 LCF196633:LCN196633 LMB196633:LMJ196633 LVX196633:LWF196633 MFT196633:MGB196633 MPP196633:MPX196633 MZL196633:MZT196633 NJH196633:NJP196633 NTD196633:NTL196633 OCZ196633:ODH196633 OMV196633:OND196633 OWR196633:OWZ196633 PGN196633:PGV196633 PQJ196633:PQR196633 QAF196633:QAN196633 QKB196633:QKJ196633 QTX196633:QUF196633 RDT196633:REB196633 RNP196633:RNX196633 RXL196633:RXT196633 SHH196633:SHP196633 SRD196633:SRL196633 TAZ196633:TBH196633 TKV196633:TLD196633 TUR196633:TUZ196633 UEN196633:UEV196633 UOJ196633:UOR196633 UYF196633:UYN196633 VIB196633:VIJ196633 VRX196633:VSF196633 WBT196633:WCB196633 WLP196633:WLX196633 WVL196633:WVT196633 D262169:L262169 IZ262169:JH262169 SV262169:TD262169 ACR262169:ACZ262169 AMN262169:AMV262169 AWJ262169:AWR262169 BGF262169:BGN262169 BQB262169:BQJ262169 BZX262169:CAF262169 CJT262169:CKB262169 CTP262169:CTX262169 DDL262169:DDT262169 DNH262169:DNP262169 DXD262169:DXL262169 EGZ262169:EHH262169 EQV262169:ERD262169 FAR262169:FAZ262169 FKN262169:FKV262169 FUJ262169:FUR262169 GEF262169:GEN262169 GOB262169:GOJ262169 GXX262169:GYF262169 HHT262169:HIB262169 HRP262169:HRX262169 IBL262169:IBT262169 ILH262169:ILP262169 IVD262169:IVL262169 JEZ262169:JFH262169 JOV262169:JPD262169 JYR262169:JYZ262169 KIN262169:KIV262169 KSJ262169:KSR262169 LCF262169:LCN262169 LMB262169:LMJ262169 LVX262169:LWF262169 MFT262169:MGB262169 MPP262169:MPX262169 MZL262169:MZT262169 NJH262169:NJP262169 NTD262169:NTL262169 OCZ262169:ODH262169 OMV262169:OND262169 OWR262169:OWZ262169 PGN262169:PGV262169 PQJ262169:PQR262169 QAF262169:QAN262169 QKB262169:QKJ262169 QTX262169:QUF262169 RDT262169:REB262169 RNP262169:RNX262169 RXL262169:RXT262169 SHH262169:SHP262169 SRD262169:SRL262169 TAZ262169:TBH262169 TKV262169:TLD262169 TUR262169:TUZ262169 UEN262169:UEV262169 UOJ262169:UOR262169 UYF262169:UYN262169 VIB262169:VIJ262169 VRX262169:VSF262169 WBT262169:WCB262169 WLP262169:WLX262169 WVL262169:WVT262169 D327705:L327705 IZ327705:JH327705 SV327705:TD327705 ACR327705:ACZ327705 AMN327705:AMV327705 AWJ327705:AWR327705 BGF327705:BGN327705 BQB327705:BQJ327705 BZX327705:CAF327705 CJT327705:CKB327705 CTP327705:CTX327705 DDL327705:DDT327705 DNH327705:DNP327705 DXD327705:DXL327705 EGZ327705:EHH327705 EQV327705:ERD327705 FAR327705:FAZ327705 FKN327705:FKV327705 FUJ327705:FUR327705 GEF327705:GEN327705 GOB327705:GOJ327705 GXX327705:GYF327705 HHT327705:HIB327705 HRP327705:HRX327705 IBL327705:IBT327705 ILH327705:ILP327705 IVD327705:IVL327705 JEZ327705:JFH327705 JOV327705:JPD327705 JYR327705:JYZ327705 KIN327705:KIV327705 KSJ327705:KSR327705 LCF327705:LCN327705 LMB327705:LMJ327705 LVX327705:LWF327705 MFT327705:MGB327705 MPP327705:MPX327705 MZL327705:MZT327705 NJH327705:NJP327705 NTD327705:NTL327705 OCZ327705:ODH327705 OMV327705:OND327705 OWR327705:OWZ327705 PGN327705:PGV327705 PQJ327705:PQR327705 QAF327705:QAN327705 QKB327705:QKJ327705 QTX327705:QUF327705 RDT327705:REB327705 RNP327705:RNX327705 RXL327705:RXT327705 SHH327705:SHP327705 SRD327705:SRL327705 TAZ327705:TBH327705 TKV327705:TLD327705 TUR327705:TUZ327705 UEN327705:UEV327705 UOJ327705:UOR327705 UYF327705:UYN327705 VIB327705:VIJ327705 VRX327705:VSF327705 WBT327705:WCB327705 WLP327705:WLX327705 WVL327705:WVT327705 D393241:L393241 IZ393241:JH393241 SV393241:TD393241 ACR393241:ACZ393241 AMN393241:AMV393241 AWJ393241:AWR393241 BGF393241:BGN393241 BQB393241:BQJ393241 BZX393241:CAF393241 CJT393241:CKB393241 CTP393241:CTX393241 DDL393241:DDT393241 DNH393241:DNP393241 DXD393241:DXL393241 EGZ393241:EHH393241 EQV393241:ERD393241 FAR393241:FAZ393241 FKN393241:FKV393241 FUJ393241:FUR393241 GEF393241:GEN393241 GOB393241:GOJ393241 GXX393241:GYF393241 HHT393241:HIB393241 HRP393241:HRX393241 IBL393241:IBT393241 ILH393241:ILP393241 IVD393241:IVL393241 JEZ393241:JFH393241 JOV393241:JPD393241 JYR393241:JYZ393241 KIN393241:KIV393241 KSJ393241:KSR393241 LCF393241:LCN393241 LMB393241:LMJ393241 LVX393241:LWF393241 MFT393241:MGB393241 MPP393241:MPX393241 MZL393241:MZT393241 NJH393241:NJP393241 NTD393241:NTL393241 OCZ393241:ODH393241 OMV393241:OND393241 OWR393241:OWZ393241 PGN393241:PGV393241 PQJ393241:PQR393241 QAF393241:QAN393241 QKB393241:QKJ393241 QTX393241:QUF393241 RDT393241:REB393241 RNP393241:RNX393241 RXL393241:RXT393241 SHH393241:SHP393241 SRD393241:SRL393241 TAZ393241:TBH393241 TKV393241:TLD393241 TUR393241:TUZ393241 UEN393241:UEV393241 UOJ393241:UOR393241 UYF393241:UYN393241 VIB393241:VIJ393241 VRX393241:VSF393241 WBT393241:WCB393241 WLP393241:WLX393241 WVL393241:WVT393241 D458777:L458777 IZ458777:JH458777 SV458777:TD458777 ACR458777:ACZ458777 AMN458777:AMV458777 AWJ458777:AWR458777 BGF458777:BGN458777 BQB458777:BQJ458777 BZX458777:CAF458777 CJT458777:CKB458777 CTP458777:CTX458777 DDL458777:DDT458777 DNH458777:DNP458777 DXD458777:DXL458777 EGZ458777:EHH458777 EQV458777:ERD458777 FAR458777:FAZ458777 FKN458777:FKV458777 FUJ458777:FUR458777 GEF458777:GEN458777 GOB458777:GOJ458777 GXX458777:GYF458777 HHT458777:HIB458777 HRP458777:HRX458777 IBL458777:IBT458777 ILH458777:ILP458777 IVD458777:IVL458777 JEZ458777:JFH458777 JOV458777:JPD458777 JYR458777:JYZ458777 KIN458777:KIV458777 KSJ458777:KSR458777 LCF458777:LCN458777 LMB458777:LMJ458777 LVX458777:LWF458777 MFT458777:MGB458777 MPP458777:MPX458777 MZL458777:MZT458777 NJH458777:NJP458777 NTD458777:NTL458777 OCZ458777:ODH458777 OMV458777:OND458777 OWR458777:OWZ458777 PGN458777:PGV458777 PQJ458777:PQR458777 QAF458777:QAN458777 QKB458777:QKJ458777 QTX458777:QUF458777 RDT458777:REB458777 RNP458777:RNX458777 RXL458777:RXT458777 SHH458777:SHP458777 SRD458777:SRL458777 TAZ458777:TBH458777 TKV458777:TLD458777 TUR458777:TUZ458777 UEN458777:UEV458777 UOJ458777:UOR458777 UYF458777:UYN458777 VIB458777:VIJ458777 VRX458777:VSF458777 WBT458777:WCB458777 WLP458777:WLX458777 WVL458777:WVT458777 D524313:L524313 IZ524313:JH524313 SV524313:TD524313 ACR524313:ACZ524313 AMN524313:AMV524313 AWJ524313:AWR524313 BGF524313:BGN524313 BQB524313:BQJ524313 BZX524313:CAF524313 CJT524313:CKB524313 CTP524313:CTX524313 DDL524313:DDT524313 DNH524313:DNP524313 DXD524313:DXL524313 EGZ524313:EHH524313 EQV524313:ERD524313 FAR524313:FAZ524313 FKN524313:FKV524313 FUJ524313:FUR524313 GEF524313:GEN524313 GOB524313:GOJ524313 GXX524313:GYF524313 HHT524313:HIB524313 HRP524313:HRX524313 IBL524313:IBT524313 ILH524313:ILP524313 IVD524313:IVL524313 JEZ524313:JFH524313 JOV524313:JPD524313 JYR524313:JYZ524313 KIN524313:KIV524313 KSJ524313:KSR524313 LCF524313:LCN524313 LMB524313:LMJ524313 LVX524313:LWF524313 MFT524313:MGB524313 MPP524313:MPX524313 MZL524313:MZT524313 NJH524313:NJP524313 NTD524313:NTL524313 OCZ524313:ODH524313 OMV524313:OND524313 OWR524313:OWZ524313 PGN524313:PGV524313 PQJ524313:PQR524313 QAF524313:QAN524313 QKB524313:QKJ524313 QTX524313:QUF524313 RDT524313:REB524313 RNP524313:RNX524313 RXL524313:RXT524313 SHH524313:SHP524313 SRD524313:SRL524313 TAZ524313:TBH524313 TKV524313:TLD524313 TUR524313:TUZ524313 UEN524313:UEV524313 UOJ524313:UOR524313 UYF524313:UYN524313 VIB524313:VIJ524313 VRX524313:VSF524313 WBT524313:WCB524313 WLP524313:WLX524313 WVL524313:WVT524313 D589849:L589849 IZ589849:JH589849 SV589849:TD589849 ACR589849:ACZ589849 AMN589849:AMV589849 AWJ589849:AWR589849 BGF589849:BGN589849 BQB589849:BQJ589849 BZX589849:CAF589849 CJT589849:CKB589849 CTP589849:CTX589849 DDL589849:DDT589849 DNH589849:DNP589849 DXD589849:DXL589849 EGZ589849:EHH589849 EQV589849:ERD589849 FAR589849:FAZ589849 FKN589849:FKV589849 FUJ589849:FUR589849 GEF589849:GEN589849 GOB589849:GOJ589849 GXX589849:GYF589849 HHT589849:HIB589849 HRP589849:HRX589849 IBL589849:IBT589849 ILH589849:ILP589849 IVD589849:IVL589849 JEZ589849:JFH589849 JOV589849:JPD589849 JYR589849:JYZ589849 KIN589849:KIV589849 KSJ589849:KSR589849 LCF589849:LCN589849 LMB589849:LMJ589849 LVX589849:LWF589849 MFT589849:MGB589849 MPP589849:MPX589849 MZL589849:MZT589849 NJH589849:NJP589849 NTD589849:NTL589849 OCZ589849:ODH589849 OMV589849:OND589849 OWR589849:OWZ589849 PGN589849:PGV589849 PQJ589849:PQR589849 QAF589849:QAN589849 QKB589849:QKJ589849 QTX589849:QUF589849 RDT589849:REB589849 RNP589849:RNX589849 RXL589849:RXT589849 SHH589849:SHP589849 SRD589849:SRL589849 TAZ589849:TBH589849 TKV589849:TLD589849 TUR589849:TUZ589849 UEN589849:UEV589849 UOJ589849:UOR589849 UYF589849:UYN589849 VIB589849:VIJ589849 VRX589849:VSF589849 WBT589849:WCB589849 WLP589849:WLX589849 WVL589849:WVT589849 D655385:L655385 IZ655385:JH655385 SV655385:TD655385 ACR655385:ACZ655385 AMN655385:AMV655385 AWJ655385:AWR655385 BGF655385:BGN655385 BQB655385:BQJ655385 BZX655385:CAF655385 CJT655385:CKB655385 CTP655385:CTX655385 DDL655385:DDT655385 DNH655385:DNP655385 DXD655385:DXL655385 EGZ655385:EHH655385 EQV655385:ERD655385 FAR655385:FAZ655385 FKN655385:FKV655385 FUJ655385:FUR655385 GEF655385:GEN655385 GOB655385:GOJ655385 GXX655385:GYF655385 HHT655385:HIB655385 HRP655385:HRX655385 IBL655385:IBT655385 ILH655385:ILP655385 IVD655385:IVL655385 JEZ655385:JFH655385 JOV655385:JPD655385 JYR655385:JYZ655385 KIN655385:KIV655385 KSJ655385:KSR655385 LCF655385:LCN655385 LMB655385:LMJ655385 LVX655385:LWF655385 MFT655385:MGB655385 MPP655385:MPX655385 MZL655385:MZT655385 NJH655385:NJP655385 NTD655385:NTL655385 OCZ655385:ODH655385 OMV655385:OND655385 OWR655385:OWZ655385 PGN655385:PGV655385 PQJ655385:PQR655385 QAF655385:QAN655385 QKB655385:QKJ655385 QTX655385:QUF655385 RDT655385:REB655385 RNP655385:RNX655385 RXL655385:RXT655385 SHH655385:SHP655385 SRD655385:SRL655385 TAZ655385:TBH655385 TKV655385:TLD655385 TUR655385:TUZ655385 UEN655385:UEV655385 UOJ655385:UOR655385 UYF655385:UYN655385 VIB655385:VIJ655385 VRX655385:VSF655385 WBT655385:WCB655385 WLP655385:WLX655385 WVL655385:WVT655385 D720921:L720921 IZ720921:JH720921 SV720921:TD720921 ACR720921:ACZ720921 AMN720921:AMV720921 AWJ720921:AWR720921 BGF720921:BGN720921 BQB720921:BQJ720921 BZX720921:CAF720921 CJT720921:CKB720921 CTP720921:CTX720921 DDL720921:DDT720921 DNH720921:DNP720921 DXD720921:DXL720921 EGZ720921:EHH720921 EQV720921:ERD720921 FAR720921:FAZ720921 FKN720921:FKV720921 FUJ720921:FUR720921 GEF720921:GEN720921 GOB720921:GOJ720921 GXX720921:GYF720921 HHT720921:HIB720921 HRP720921:HRX720921 IBL720921:IBT720921 ILH720921:ILP720921 IVD720921:IVL720921 JEZ720921:JFH720921 JOV720921:JPD720921 JYR720921:JYZ720921 KIN720921:KIV720921 KSJ720921:KSR720921 LCF720921:LCN720921 LMB720921:LMJ720921 LVX720921:LWF720921 MFT720921:MGB720921 MPP720921:MPX720921 MZL720921:MZT720921 NJH720921:NJP720921 NTD720921:NTL720921 OCZ720921:ODH720921 OMV720921:OND720921 OWR720921:OWZ720921 PGN720921:PGV720921 PQJ720921:PQR720921 QAF720921:QAN720921 QKB720921:QKJ720921 QTX720921:QUF720921 RDT720921:REB720921 RNP720921:RNX720921 RXL720921:RXT720921 SHH720921:SHP720921 SRD720921:SRL720921 TAZ720921:TBH720921 TKV720921:TLD720921 TUR720921:TUZ720921 UEN720921:UEV720921 UOJ720921:UOR720921 UYF720921:UYN720921 VIB720921:VIJ720921 VRX720921:VSF720921 WBT720921:WCB720921 WLP720921:WLX720921 WVL720921:WVT720921 D786457:L786457 IZ786457:JH786457 SV786457:TD786457 ACR786457:ACZ786457 AMN786457:AMV786457 AWJ786457:AWR786457 BGF786457:BGN786457 BQB786457:BQJ786457 BZX786457:CAF786457 CJT786457:CKB786457 CTP786457:CTX786457 DDL786457:DDT786457 DNH786457:DNP786457 DXD786457:DXL786457 EGZ786457:EHH786457 EQV786457:ERD786457 FAR786457:FAZ786457 FKN786457:FKV786457 FUJ786457:FUR786457 GEF786457:GEN786457 GOB786457:GOJ786457 GXX786457:GYF786457 HHT786457:HIB786457 HRP786457:HRX786457 IBL786457:IBT786457 ILH786457:ILP786457 IVD786457:IVL786457 JEZ786457:JFH786457 JOV786457:JPD786457 JYR786457:JYZ786457 KIN786457:KIV786457 KSJ786457:KSR786457 LCF786457:LCN786457 LMB786457:LMJ786457 LVX786457:LWF786457 MFT786457:MGB786457 MPP786457:MPX786457 MZL786457:MZT786457 NJH786457:NJP786457 NTD786457:NTL786457 OCZ786457:ODH786457 OMV786457:OND786457 OWR786457:OWZ786457 PGN786457:PGV786457 PQJ786457:PQR786457 QAF786457:QAN786457 QKB786457:QKJ786457 QTX786457:QUF786457 RDT786457:REB786457 RNP786457:RNX786457 RXL786457:RXT786457 SHH786457:SHP786457 SRD786457:SRL786457 TAZ786457:TBH786457 TKV786457:TLD786457 TUR786457:TUZ786457 UEN786457:UEV786457 UOJ786457:UOR786457 UYF786457:UYN786457 VIB786457:VIJ786457 VRX786457:VSF786457 WBT786457:WCB786457 WLP786457:WLX786457 WVL786457:WVT786457 D851993:L851993 IZ851993:JH851993 SV851993:TD851993 ACR851993:ACZ851993 AMN851993:AMV851993 AWJ851993:AWR851993 BGF851993:BGN851993 BQB851993:BQJ851993 BZX851993:CAF851993 CJT851993:CKB851993 CTP851993:CTX851993 DDL851993:DDT851993 DNH851993:DNP851993 DXD851993:DXL851993 EGZ851993:EHH851993 EQV851993:ERD851993 FAR851993:FAZ851993 FKN851993:FKV851993 FUJ851993:FUR851993 GEF851993:GEN851993 GOB851993:GOJ851993 GXX851993:GYF851993 HHT851993:HIB851993 HRP851993:HRX851993 IBL851993:IBT851993 ILH851993:ILP851993 IVD851993:IVL851993 JEZ851993:JFH851993 JOV851993:JPD851993 JYR851993:JYZ851993 KIN851993:KIV851993 KSJ851993:KSR851993 LCF851993:LCN851993 LMB851993:LMJ851993 LVX851993:LWF851993 MFT851993:MGB851993 MPP851993:MPX851993 MZL851993:MZT851993 NJH851993:NJP851993 NTD851993:NTL851993 OCZ851993:ODH851993 OMV851993:OND851993 OWR851993:OWZ851993 PGN851993:PGV851993 PQJ851993:PQR851993 QAF851993:QAN851993 QKB851993:QKJ851993 QTX851993:QUF851993 RDT851993:REB851993 RNP851993:RNX851993 RXL851993:RXT851993 SHH851993:SHP851993 SRD851993:SRL851993 TAZ851993:TBH851993 TKV851993:TLD851993 TUR851993:TUZ851993 UEN851993:UEV851993 UOJ851993:UOR851993 UYF851993:UYN851993 VIB851993:VIJ851993 VRX851993:VSF851993 WBT851993:WCB851993 WLP851993:WLX851993 WVL851993:WVT851993 D917529:L917529 IZ917529:JH917529 SV917529:TD917529 ACR917529:ACZ917529 AMN917529:AMV917529 AWJ917529:AWR917529 BGF917529:BGN917529 BQB917529:BQJ917529 BZX917529:CAF917529 CJT917529:CKB917529 CTP917529:CTX917529 DDL917529:DDT917529 DNH917529:DNP917529 DXD917529:DXL917529 EGZ917529:EHH917529 EQV917529:ERD917529 FAR917529:FAZ917529 FKN917529:FKV917529 FUJ917529:FUR917529 GEF917529:GEN917529 GOB917529:GOJ917529 GXX917529:GYF917529 HHT917529:HIB917529 HRP917529:HRX917529 IBL917529:IBT917529 ILH917529:ILP917529 IVD917529:IVL917529 JEZ917529:JFH917529 JOV917529:JPD917529 JYR917529:JYZ917529 KIN917529:KIV917529 KSJ917529:KSR917529 LCF917529:LCN917529 LMB917529:LMJ917529 LVX917529:LWF917529 MFT917529:MGB917529 MPP917529:MPX917529 MZL917529:MZT917529 NJH917529:NJP917529 NTD917529:NTL917529 OCZ917529:ODH917529 OMV917529:OND917529 OWR917529:OWZ917529 PGN917529:PGV917529 PQJ917529:PQR917529 QAF917529:QAN917529 QKB917529:QKJ917529 QTX917529:QUF917529 RDT917529:REB917529 RNP917529:RNX917529 RXL917529:RXT917529 SHH917529:SHP917529 SRD917529:SRL917529 TAZ917529:TBH917529 TKV917529:TLD917529 TUR917529:TUZ917529 UEN917529:UEV917529 UOJ917529:UOR917529 UYF917529:UYN917529 VIB917529:VIJ917529 VRX917529:VSF917529 WBT917529:WCB917529 WLP917529:WLX917529 WVL917529:WVT917529 D983065:L983065 IZ983065:JH983065 SV983065:TD983065 ACR983065:ACZ983065 AMN983065:AMV983065 AWJ983065:AWR983065 BGF983065:BGN983065 BQB983065:BQJ983065 BZX983065:CAF983065 CJT983065:CKB983065 CTP983065:CTX983065 DDL983065:DDT983065 DNH983065:DNP983065 DXD983065:DXL983065 EGZ983065:EHH983065 EQV983065:ERD983065 FAR983065:FAZ983065 FKN983065:FKV983065 FUJ983065:FUR983065 GEF983065:GEN983065 GOB983065:GOJ983065 GXX983065:GYF983065 HHT983065:HIB983065 HRP983065:HRX983065 IBL983065:IBT983065 ILH983065:ILP983065 IVD983065:IVL983065 JEZ983065:JFH983065 JOV983065:JPD983065 JYR983065:JYZ983065 KIN983065:KIV983065 KSJ983065:KSR983065 LCF983065:LCN983065 LMB983065:LMJ983065 LVX983065:LWF983065 MFT983065:MGB983065 MPP983065:MPX983065 MZL983065:MZT983065 NJH983065:NJP983065 NTD983065:NTL983065 OCZ983065:ODH983065 OMV983065:OND983065 OWR983065:OWZ983065 PGN983065:PGV983065 PQJ983065:PQR983065 QAF983065:QAN983065 QKB983065:QKJ983065 QTX983065:QUF983065 RDT983065:REB983065 RNP983065:RNX983065 RXL983065:RXT983065 SHH983065:SHP983065 SRD983065:SRL983065 TAZ983065:TBH983065 TKV983065:TLD983065 TUR983065:TUZ983065 UEN983065:UEV983065 UOJ983065:UOR983065 UYF983065:UYN983065 VIB983065:VIJ983065 VRX983065:VSF983065 WBT983065:WCB983065 WLP983065:WLX983065 WVL983065:WVT983065">
      <formula1>$A$172:$A$177</formula1>
    </dataValidation>
    <dataValidation type="list" allowBlank="1" showInputMessage="1" showErrorMessage="1" prompt="wybierz fundusz" sqref="D23:L23 IZ23:JH23 SV23:TD23 ACR23:ACZ23 AMN23:AMV23 AWJ23:AWR23 BGF23:BGN23 BQB23:BQJ23 BZX23:CAF23 CJT23:CKB23 CTP23:CTX23 DDL23:DDT23 DNH23:DNP23 DXD23:DXL23 EGZ23:EHH23 EQV23:ERD23 FAR23:FAZ23 FKN23:FKV23 FUJ23:FUR23 GEF23:GEN23 GOB23:GOJ23 GXX23:GYF23 HHT23:HIB23 HRP23:HRX23 IBL23:IBT23 ILH23:ILP23 IVD23:IVL23 JEZ23:JFH23 JOV23:JPD23 JYR23:JYZ23 KIN23:KIV23 KSJ23:KSR23 LCF23:LCN23 LMB23:LMJ23 LVX23:LWF23 MFT23:MGB23 MPP23:MPX23 MZL23:MZT23 NJH23:NJP23 NTD23:NTL23 OCZ23:ODH23 OMV23:OND23 OWR23:OWZ23 PGN23:PGV23 PQJ23:PQR23 QAF23:QAN23 QKB23:QKJ23 QTX23:QUF23 RDT23:REB23 RNP23:RNX23 RXL23:RXT23 SHH23:SHP23 SRD23:SRL23 TAZ23:TBH23 TKV23:TLD23 TUR23:TUZ23 UEN23:UEV23 UOJ23:UOR23 UYF23:UYN23 VIB23:VIJ23 VRX23:VSF23 WBT23:WCB23 WLP23:WLX23 WVL23:WVT23 D65559:L65559 IZ65559:JH65559 SV65559:TD65559 ACR65559:ACZ65559 AMN65559:AMV65559 AWJ65559:AWR65559 BGF65559:BGN65559 BQB65559:BQJ65559 BZX65559:CAF65559 CJT65559:CKB65559 CTP65559:CTX65559 DDL65559:DDT65559 DNH65559:DNP65559 DXD65559:DXL65559 EGZ65559:EHH65559 EQV65559:ERD65559 FAR65559:FAZ65559 FKN65559:FKV65559 FUJ65559:FUR65559 GEF65559:GEN65559 GOB65559:GOJ65559 GXX65559:GYF65559 HHT65559:HIB65559 HRP65559:HRX65559 IBL65559:IBT65559 ILH65559:ILP65559 IVD65559:IVL65559 JEZ65559:JFH65559 JOV65559:JPD65559 JYR65559:JYZ65559 KIN65559:KIV65559 KSJ65559:KSR65559 LCF65559:LCN65559 LMB65559:LMJ65559 LVX65559:LWF65559 MFT65559:MGB65559 MPP65559:MPX65559 MZL65559:MZT65559 NJH65559:NJP65559 NTD65559:NTL65559 OCZ65559:ODH65559 OMV65559:OND65559 OWR65559:OWZ65559 PGN65559:PGV65559 PQJ65559:PQR65559 QAF65559:QAN65559 QKB65559:QKJ65559 QTX65559:QUF65559 RDT65559:REB65559 RNP65559:RNX65559 RXL65559:RXT65559 SHH65559:SHP65559 SRD65559:SRL65559 TAZ65559:TBH65559 TKV65559:TLD65559 TUR65559:TUZ65559 UEN65559:UEV65559 UOJ65559:UOR65559 UYF65559:UYN65559 VIB65559:VIJ65559 VRX65559:VSF65559 WBT65559:WCB65559 WLP65559:WLX65559 WVL65559:WVT65559 D131095:L131095 IZ131095:JH131095 SV131095:TD131095 ACR131095:ACZ131095 AMN131095:AMV131095 AWJ131095:AWR131095 BGF131095:BGN131095 BQB131095:BQJ131095 BZX131095:CAF131095 CJT131095:CKB131095 CTP131095:CTX131095 DDL131095:DDT131095 DNH131095:DNP131095 DXD131095:DXL131095 EGZ131095:EHH131095 EQV131095:ERD131095 FAR131095:FAZ131095 FKN131095:FKV131095 FUJ131095:FUR131095 GEF131095:GEN131095 GOB131095:GOJ131095 GXX131095:GYF131095 HHT131095:HIB131095 HRP131095:HRX131095 IBL131095:IBT131095 ILH131095:ILP131095 IVD131095:IVL131095 JEZ131095:JFH131095 JOV131095:JPD131095 JYR131095:JYZ131095 KIN131095:KIV131095 KSJ131095:KSR131095 LCF131095:LCN131095 LMB131095:LMJ131095 LVX131095:LWF131095 MFT131095:MGB131095 MPP131095:MPX131095 MZL131095:MZT131095 NJH131095:NJP131095 NTD131095:NTL131095 OCZ131095:ODH131095 OMV131095:OND131095 OWR131095:OWZ131095 PGN131095:PGV131095 PQJ131095:PQR131095 QAF131095:QAN131095 QKB131095:QKJ131095 QTX131095:QUF131095 RDT131095:REB131095 RNP131095:RNX131095 RXL131095:RXT131095 SHH131095:SHP131095 SRD131095:SRL131095 TAZ131095:TBH131095 TKV131095:TLD131095 TUR131095:TUZ131095 UEN131095:UEV131095 UOJ131095:UOR131095 UYF131095:UYN131095 VIB131095:VIJ131095 VRX131095:VSF131095 WBT131095:WCB131095 WLP131095:WLX131095 WVL131095:WVT131095 D196631:L196631 IZ196631:JH196631 SV196631:TD196631 ACR196631:ACZ196631 AMN196631:AMV196631 AWJ196631:AWR196631 BGF196631:BGN196631 BQB196631:BQJ196631 BZX196631:CAF196631 CJT196631:CKB196631 CTP196631:CTX196631 DDL196631:DDT196631 DNH196631:DNP196631 DXD196631:DXL196631 EGZ196631:EHH196631 EQV196631:ERD196631 FAR196631:FAZ196631 FKN196631:FKV196631 FUJ196631:FUR196631 GEF196631:GEN196631 GOB196631:GOJ196631 GXX196631:GYF196631 HHT196631:HIB196631 HRP196631:HRX196631 IBL196631:IBT196631 ILH196631:ILP196631 IVD196631:IVL196631 JEZ196631:JFH196631 JOV196631:JPD196631 JYR196631:JYZ196631 KIN196631:KIV196631 KSJ196631:KSR196631 LCF196631:LCN196631 LMB196631:LMJ196631 LVX196631:LWF196631 MFT196631:MGB196631 MPP196631:MPX196631 MZL196631:MZT196631 NJH196631:NJP196631 NTD196631:NTL196631 OCZ196631:ODH196631 OMV196631:OND196631 OWR196631:OWZ196631 PGN196631:PGV196631 PQJ196631:PQR196631 QAF196631:QAN196631 QKB196631:QKJ196631 QTX196631:QUF196631 RDT196631:REB196631 RNP196631:RNX196631 RXL196631:RXT196631 SHH196631:SHP196631 SRD196631:SRL196631 TAZ196631:TBH196631 TKV196631:TLD196631 TUR196631:TUZ196631 UEN196631:UEV196631 UOJ196631:UOR196631 UYF196631:UYN196631 VIB196631:VIJ196631 VRX196631:VSF196631 WBT196631:WCB196631 WLP196631:WLX196631 WVL196631:WVT196631 D262167:L262167 IZ262167:JH262167 SV262167:TD262167 ACR262167:ACZ262167 AMN262167:AMV262167 AWJ262167:AWR262167 BGF262167:BGN262167 BQB262167:BQJ262167 BZX262167:CAF262167 CJT262167:CKB262167 CTP262167:CTX262167 DDL262167:DDT262167 DNH262167:DNP262167 DXD262167:DXL262167 EGZ262167:EHH262167 EQV262167:ERD262167 FAR262167:FAZ262167 FKN262167:FKV262167 FUJ262167:FUR262167 GEF262167:GEN262167 GOB262167:GOJ262167 GXX262167:GYF262167 HHT262167:HIB262167 HRP262167:HRX262167 IBL262167:IBT262167 ILH262167:ILP262167 IVD262167:IVL262167 JEZ262167:JFH262167 JOV262167:JPD262167 JYR262167:JYZ262167 KIN262167:KIV262167 KSJ262167:KSR262167 LCF262167:LCN262167 LMB262167:LMJ262167 LVX262167:LWF262167 MFT262167:MGB262167 MPP262167:MPX262167 MZL262167:MZT262167 NJH262167:NJP262167 NTD262167:NTL262167 OCZ262167:ODH262167 OMV262167:OND262167 OWR262167:OWZ262167 PGN262167:PGV262167 PQJ262167:PQR262167 QAF262167:QAN262167 QKB262167:QKJ262167 QTX262167:QUF262167 RDT262167:REB262167 RNP262167:RNX262167 RXL262167:RXT262167 SHH262167:SHP262167 SRD262167:SRL262167 TAZ262167:TBH262167 TKV262167:TLD262167 TUR262167:TUZ262167 UEN262167:UEV262167 UOJ262167:UOR262167 UYF262167:UYN262167 VIB262167:VIJ262167 VRX262167:VSF262167 WBT262167:WCB262167 WLP262167:WLX262167 WVL262167:WVT262167 D327703:L327703 IZ327703:JH327703 SV327703:TD327703 ACR327703:ACZ327703 AMN327703:AMV327703 AWJ327703:AWR327703 BGF327703:BGN327703 BQB327703:BQJ327703 BZX327703:CAF327703 CJT327703:CKB327703 CTP327703:CTX327703 DDL327703:DDT327703 DNH327703:DNP327703 DXD327703:DXL327703 EGZ327703:EHH327703 EQV327703:ERD327703 FAR327703:FAZ327703 FKN327703:FKV327703 FUJ327703:FUR327703 GEF327703:GEN327703 GOB327703:GOJ327703 GXX327703:GYF327703 HHT327703:HIB327703 HRP327703:HRX327703 IBL327703:IBT327703 ILH327703:ILP327703 IVD327703:IVL327703 JEZ327703:JFH327703 JOV327703:JPD327703 JYR327703:JYZ327703 KIN327703:KIV327703 KSJ327703:KSR327703 LCF327703:LCN327703 LMB327703:LMJ327703 LVX327703:LWF327703 MFT327703:MGB327703 MPP327703:MPX327703 MZL327703:MZT327703 NJH327703:NJP327703 NTD327703:NTL327703 OCZ327703:ODH327703 OMV327703:OND327703 OWR327703:OWZ327703 PGN327703:PGV327703 PQJ327703:PQR327703 QAF327703:QAN327703 QKB327703:QKJ327703 QTX327703:QUF327703 RDT327703:REB327703 RNP327703:RNX327703 RXL327703:RXT327703 SHH327703:SHP327703 SRD327703:SRL327703 TAZ327703:TBH327703 TKV327703:TLD327703 TUR327703:TUZ327703 UEN327703:UEV327703 UOJ327703:UOR327703 UYF327703:UYN327703 VIB327703:VIJ327703 VRX327703:VSF327703 WBT327703:WCB327703 WLP327703:WLX327703 WVL327703:WVT327703 D393239:L393239 IZ393239:JH393239 SV393239:TD393239 ACR393239:ACZ393239 AMN393239:AMV393239 AWJ393239:AWR393239 BGF393239:BGN393239 BQB393239:BQJ393239 BZX393239:CAF393239 CJT393239:CKB393239 CTP393239:CTX393239 DDL393239:DDT393239 DNH393239:DNP393239 DXD393239:DXL393239 EGZ393239:EHH393239 EQV393239:ERD393239 FAR393239:FAZ393239 FKN393239:FKV393239 FUJ393239:FUR393239 GEF393239:GEN393239 GOB393239:GOJ393239 GXX393239:GYF393239 HHT393239:HIB393239 HRP393239:HRX393239 IBL393239:IBT393239 ILH393239:ILP393239 IVD393239:IVL393239 JEZ393239:JFH393239 JOV393239:JPD393239 JYR393239:JYZ393239 KIN393239:KIV393239 KSJ393239:KSR393239 LCF393239:LCN393239 LMB393239:LMJ393239 LVX393239:LWF393239 MFT393239:MGB393239 MPP393239:MPX393239 MZL393239:MZT393239 NJH393239:NJP393239 NTD393239:NTL393239 OCZ393239:ODH393239 OMV393239:OND393239 OWR393239:OWZ393239 PGN393239:PGV393239 PQJ393239:PQR393239 QAF393239:QAN393239 QKB393239:QKJ393239 QTX393239:QUF393239 RDT393239:REB393239 RNP393239:RNX393239 RXL393239:RXT393239 SHH393239:SHP393239 SRD393239:SRL393239 TAZ393239:TBH393239 TKV393239:TLD393239 TUR393239:TUZ393239 UEN393239:UEV393239 UOJ393239:UOR393239 UYF393239:UYN393239 VIB393239:VIJ393239 VRX393239:VSF393239 WBT393239:WCB393239 WLP393239:WLX393239 WVL393239:WVT393239 D458775:L458775 IZ458775:JH458775 SV458775:TD458775 ACR458775:ACZ458775 AMN458775:AMV458775 AWJ458775:AWR458775 BGF458775:BGN458775 BQB458775:BQJ458775 BZX458775:CAF458775 CJT458775:CKB458775 CTP458775:CTX458775 DDL458775:DDT458775 DNH458775:DNP458775 DXD458775:DXL458775 EGZ458775:EHH458775 EQV458775:ERD458775 FAR458775:FAZ458775 FKN458775:FKV458775 FUJ458775:FUR458775 GEF458775:GEN458775 GOB458775:GOJ458775 GXX458775:GYF458775 HHT458775:HIB458775 HRP458775:HRX458775 IBL458775:IBT458775 ILH458775:ILP458775 IVD458775:IVL458775 JEZ458775:JFH458775 JOV458775:JPD458775 JYR458775:JYZ458775 KIN458775:KIV458775 KSJ458775:KSR458775 LCF458775:LCN458775 LMB458775:LMJ458775 LVX458775:LWF458775 MFT458775:MGB458775 MPP458775:MPX458775 MZL458775:MZT458775 NJH458775:NJP458775 NTD458775:NTL458775 OCZ458775:ODH458775 OMV458775:OND458775 OWR458775:OWZ458775 PGN458775:PGV458775 PQJ458775:PQR458775 QAF458775:QAN458775 QKB458775:QKJ458775 QTX458775:QUF458775 RDT458775:REB458775 RNP458775:RNX458775 RXL458775:RXT458775 SHH458775:SHP458775 SRD458775:SRL458775 TAZ458775:TBH458775 TKV458775:TLD458775 TUR458775:TUZ458775 UEN458775:UEV458775 UOJ458775:UOR458775 UYF458775:UYN458775 VIB458775:VIJ458775 VRX458775:VSF458775 WBT458775:WCB458775 WLP458775:WLX458775 WVL458775:WVT458775 D524311:L524311 IZ524311:JH524311 SV524311:TD524311 ACR524311:ACZ524311 AMN524311:AMV524311 AWJ524311:AWR524311 BGF524311:BGN524311 BQB524311:BQJ524311 BZX524311:CAF524311 CJT524311:CKB524311 CTP524311:CTX524311 DDL524311:DDT524311 DNH524311:DNP524311 DXD524311:DXL524311 EGZ524311:EHH524311 EQV524311:ERD524311 FAR524311:FAZ524311 FKN524311:FKV524311 FUJ524311:FUR524311 GEF524311:GEN524311 GOB524311:GOJ524311 GXX524311:GYF524311 HHT524311:HIB524311 HRP524311:HRX524311 IBL524311:IBT524311 ILH524311:ILP524311 IVD524311:IVL524311 JEZ524311:JFH524311 JOV524311:JPD524311 JYR524311:JYZ524311 KIN524311:KIV524311 KSJ524311:KSR524311 LCF524311:LCN524311 LMB524311:LMJ524311 LVX524311:LWF524311 MFT524311:MGB524311 MPP524311:MPX524311 MZL524311:MZT524311 NJH524311:NJP524311 NTD524311:NTL524311 OCZ524311:ODH524311 OMV524311:OND524311 OWR524311:OWZ524311 PGN524311:PGV524311 PQJ524311:PQR524311 QAF524311:QAN524311 QKB524311:QKJ524311 QTX524311:QUF524311 RDT524311:REB524311 RNP524311:RNX524311 RXL524311:RXT524311 SHH524311:SHP524311 SRD524311:SRL524311 TAZ524311:TBH524311 TKV524311:TLD524311 TUR524311:TUZ524311 UEN524311:UEV524311 UOJ524311:UOR524311 UYF524311:UYN524311 VIB524311:VIJ524311 VRX524311:VSF524311 WBT524311:WCB524311 WLP524311:WLX524311 WVL524311:WVT524311 D589847:L589847 IZ589847:JH589847 SV589847:TD589847 ACR589847:ACZ589847 AMN589847:AMV589847 AWJ589847:AWR589847 BGF589847:BGN589847 BQB589847:BQJ589847 BZX589847:CAF589847 CJT589847:CKB589847 CTP589847:CTX589847 DDL589847:DDT589847 DNH589847:DNP589847 DXD589847:DXL589847 EGZ589847:EHH589847 EQV589847:ERD589847 FAR589847:FAZ589847 FKN589847:FKV589847 FUJ589847:FUR589847 GEF589847:GEN589847 GOB589847:GOJ589847 GXX589847:GYF589847 HHT589847:HIB589847 HRP589847:HRX589847 IBL589847:IBT589847 ILH589847:ILP589847 IVD589847:IVL589847 JEZ589847:JFH589847 JOV589847:JPD589847 JYR589847:JYZ589847 KIN589847:KIV589847 KSJ589847:KSR589847 LCF589847:LCN589847 LMB589847:LMJ589847 LVX589847:LWF589847 MFT589847:MGB589847 MPP589847:MPX589847 MZL589847:MZT589847 NJH589847:NJP589847 NTD589847:NTL589847 OCZ589847:ODH589847 OMV589847:OND589847 OWR589847:OWZ589847 PGN589847:PGV589847 PQJ589847:PQR589847 QAF589847:QAN589847 QKB589847:QKJ589847 QTX589847:QUF589847 RDT589847:REB589847 RNP589847:RNX589847 RXL589847:RXT589847 SHH589847:SHP589847 SRD589847:SRL589847 TAZ589847:TBH589847 TKV589847:TLD589847 TUR589847:TUZ589847 UEN589847:UEV589847 UOJ589847:UOR589847 UYF589847:UYN589847 VIB589847:VIJ589847 VRX589847:VSF589847 WBT589847:WCB589847 WLP589847:WLX589847 WVL589847:WVT589847 D655383:L655383 IZ655383:JH655383 SV655383:TD655383 ACR655383:ACZ655383 AMN655383:AMV655383 AWJ655383:AWR655383 BGF655383:BGN655383 BQB655383:BQJ655383 BZX655383:CAF655383 CJT655383:CKB655383 CTP655383:CTX655383 DDL655383:DDT655383 DNH655383:DNP655383 DXD655383:DXL655383 EGZ655383:EHH655383 EQV655383:ERD655383 FAR655383:FAZ655383 FKN655383:FKV655383 FUJ655383:FUR655383 GEF655383:GEN655383 GOB655383:GOJ655383 GXX655383:GYF655383 HHT655383:HIB655383 HRP655383:HRX655383 IBL655383:IBT655383 ILH655383:ILP655383 IVD655383:IVL655383 JEZ655383:JFH655383 JOV655383:JPD655383 JYR655383:JYZ655383 KIN655383:KIV655383 KSJ655383:KSR655383 LCF655383:LCN655383 LMB655383:LMJ655383 LVX655383:LWF655383 MFT655383:MGB655383 MPP655383:MPX655383 MZL655383:MZT655383 NJH655383:NJP655383 NTD655383:NTL655383 OCZ655383:ODH655383 OMV655383:OND655383 OWR655383:OWZ655383 PGN655383:PGV655383 PQJ655383:PQR655383 QAF655383:QAN655383 QKB655383:QKJ655383 QTX655383:QUF655383 RDT655383:REB655383 RNP655383:RNX655383 RXL655383:RXT655383 SHH655383:SHP655383 SRD655383:SRL655383 TAZ655383:TBH655383 TKV655383:TLD655383 TUR655383:TUZ655383 UEN655383:UEV655383 UOJ655383:UOR655383 UYF655383:UYN655383 VIB655383:VIJ655383 VRX655383:VSF655383 WBT655383:WCB655383 WLP655383:WLX655383 WVL655383:WVT655383 D720919:L720919 IZ720919:JH720919 SV720919:TD720919 ACR720919:ACZ720919 AMN720919:AMV720919 AWJ720919:AWR720919 BGF720919:BGN720919 BQB720919:BQJ720919 BZX720919:CAF720919 CJT720919:CKB720919 CTP720919:CTX720919 DDL720919:DDT720919 DNH720919:DNP720919 DXD720919:DXL720919 EGZ720919:EHH720919 EQV720919:ERD720919 FAR720919:FAZ720919 FKN720919:FKV720919 FUJ720919:FUR720919 GEF720919:GEN720919 GOB720919:GOJ720919 GXX720919:GYF720919 HHT720919:HIB720919 HRP720919:HRX720919 IBL720919:IBT720919 ILH720919:ILP720919 IVD720919:IVL720919 JEZ720919:JFH720919 JOV720919:JPD720919 JYR720919:JYZ720919 KIN720919:KIV720919 KSJ720919:KSR720919 LCF720919:LCN720919 LMB720919:LMJ720919 LVX720919:LWF720919 MFT720919:MGB720919 MPP720919:MPX720919 MZL720919:MZT720919 NJH720919:NJP720919 NTD720919:NTL720919 OCZ720919:ODH720919 OMV720919:OND720919 OWR720919:OWZ720919 PGN720919:PGV720919 PQJ720919:PQR720919 QAF720919:QAN720919 QKB720919:QKJ720919 QTX720919:QUF720919 RDT720919:REB720919 RNP720919:RNX720919 RXL720919:RXT720919 SHH720919:SHP720919 SRD720919:SRL720919 TAZ720919:TBH720919 TKV720919:TLD720919 TUR720919:TUZ720919 UEN720919:UEV720919 UOJ720919:UOR720919 UYF720919:UYN720919 VIB720919:VIJ720919 VRX720919:VSF720919 WBT720919:WCB720919 WLP720919:WLX720919 WVL720919:WVT720919 D786455:L786455 IZ786455:JH786455 SV786455:TD786455 ACR786455:ACZ786455 AMN786455:AMV786455 AWJ786455:AWR786455 BGF786455:BGN786455 BQB786455:BQJ786455 BZX786455:CAF786455 CJT786455:CKB786455 CTP786455:CTX786455 DDL786455:DDT786455 DNH786455:DNP786455 DXD786455:DXL786455 EGZ786455:EHH786455 EQV786455:ERD786455 FAR786455:FAZ786455 FKN786455:FKV786455 FUJ786455:FUR786455 GEF786455:GEN786455 GOB786455:GOJ786455 GXX786455:GYF786455 HHT786455:HIB786455 HRP786455:HRX786455 IBL786455:IBT786455 ILH786455:ILP786455 IVD786455:IVL786455 JEZ786455:JFH786455 JOV786455:JPD786455 JYR786455:JYZ786455 KIN786455:KIV786455 KSJ786455:KSR786455 LCF786455:LCN786455 LMB786455:LMJ786455 LVX786455:LWF786455 MFT786455:MGB786455 MPP786455:MPX786455 MZL786455:MZT786455 NJH786455:NJP786455 NTD786455:NTL786455 OCZ786455:ODH786455 OMV786455:OND786455 OWR786455:OWZ786455 PGN786455:PGV786455 PQJ786455:PQR786455 QAF786455:QAN786455 QKB786455:QKJ786455 QTX786455:QUF786455 RDT786455:REB786455 RNP786455:RNX786455 RXL786455:RXT786455 SHH786455:SHP786455 SRD786455:SRL786455 TAZ786455:TBH786455 TKV786455:TLD786455 TUR786455:TUZ786455 UEN786455:UEV786455 UOJ786455:UOR786455 UYF786455:UYN786455 VIB786455:VIJ786455 VRX786455:VSF786455 WBT786455:WCB786455 WLP786455:WLX786455 WVL786455:WVT786455 D851991:L851991 IZ851991:JH851991 SV851991:TD851991 ACR851991:ACZ851991 AMN851991:AMV851991 AWJ851991:AWR851991 BGF851991:BGN851991 BQB851991:BQJ851991 BZX851991:CAF851991 CJT851991:CKB851991 CTP851991:CTX851991 DDL851991:DDT851991 DNH851991:DNP851991 DXD851991:DXL851991 EGZ851991:EHH851991 EQV851991:ERD851991 FAR851991:FAZ851991 FKN851991:FKV851991 FUJ851991:FUR851991 GEF851991:GEN851991 GOB851991:GOJ851991 GXX851991:GYF851991 HHT851991:HIB851991 HRP851991:HRX851991 IBL851991:IBT851991 ILH851991:ILP851991 IVD851991:IVL851991 JEZ851991:JFH851991 JOV851991:JPD851991 JYR851991:JYZ851991 KIN851991:KIV851991 KSJ851991:KSR851991 LCF851991:LCN851991 LMB851991:LMJ851991 LVX851991:LWF851991 MFT851991:MGB851991 MPP851991:MPX851991 MZL851991:MZT851991 NJH851991:NJP851991 NTD851991:NTL851991 OCZ851991:ODH851991 OMV851991:OND851991 OWR851991:OWZ851991 PGN851991:PGV851991 PQJ851991:PQR851991 QAF851991:QAN851991 QKB851991:QKJ851991 QTX851991:QUF851991 RDT851991:REB851991 RNP851991:RNX851991 RXL851991:RXT851991 SHH851991:SHP851991 SRD851991:SRL851991 TAZ851991:TBH851991 TKV851991:TLD851991 TUR851991:TUZ851991 UEN851991:UEV851991 UOJ851991:UOR851991 UYF851991:UYN851991 VIB851991:VIJ851991 VRX851991:VSF851991 WBT851991:WCB851991 WLP851991:WLX851991 WVL851991:WVT851991 D917527:L917527 IZ917527:JH917527 SV917527:TD917527 ACR917527:ACZ917527 AMN917527:AMV917527 AWJ917527:AWR917527 BGF917527:BGN917527 BQB917527:BQJ917527 BZX917527:CAF917527 CJT917527:CKB917527 CTP917527:CTX917527 DDL917527:DDT917527 DNH917527:DNP917527 DXD917527:DXL917527 EGZ917527:EHH917527 EQV917527:ERD917527 FAR917527:FAZ917527 FKN917527:FKV917527 FUJ917527:FUR917527 GEF917527:GEN917527 GOB917527:GOJ917527 GXX917527:GYF917527 HHT917527:HIB917527 HRP917527:HRX917527 IBL917527:IBT917527 ILH917527:ILP917527 IVD917527:IVL917527 JEZ917527:JFH917527 JOV917527:JPD917527 JYR917527:JYZ917527 KIN917527:KIV917527 KSJ917527:KSR917527 LCF917527:LCN917527 LMB917527:LMJ917527 LVX917527:LWF917527 MFT917527:MGB917527 MPP917527:MPX917527 MZL917527:MZT917527 NJH917527:NJP917527 NTD917527:NTL917527 OCZ917527:ODH917527 OMV917527:OND917527 OWR917527:OWZ917527 PGN917527:PGV917527 PQJ917527:PQR917527 QAF917527:QAN917527 QKB917527:QKJ917527 QTX917527:QUF917527 RDT917527:REB917527 RNP917527:RNX917527 RXL917527:RXT917527 SHH917527:SHP917527 SRD917527:SRL917527 TAZ917527:TBH917527 TKV917527:TLD917527 TUR917527:TUZ917527 UEN917527:UEV917527 UOJ917527:UOR917527 UYF917527:UYN917527 VIB917527:VIJ917527 VRX917527:VSF917527 WBT917527:WCB917527 WLP917527:WLX917527 WVL917527:WVT917527 D983063:L983063 IZ983063:JH983063 SV983063:TD983063 ACR983063:ACZ983063 AMN983063:AMV983063 AWJ983063:AWR983063 BGF983063:BGN983063 BQB983063:BQJ983063 BZX983063:CAF983063 CJT983063:CKB983063 CTP983063:CTX983063 DDL983063:DDT983063 DNH983063:DNP983063 DXD983063:DXL983063 EGZ983063:EHH983063 EQV983063:ERD983063 FAR983063:FAZ983063 FKN983063:FKV983063 FUJ983063:FUR983063 GEF983063:GEN983063 GOB983063:GOJ983063 GXX983063:GYF983063 HHT983063:HIB983063 HRP983063:HRX983063 IBL983063:IBT983063 ILH983063:ILP983063 IVD983063:IVL983063 JEZ983063:JFH983063 JOV983063:JPD983063 JYR983063:JYZ983063 KIN983063:KIV983063 KSJ983063:KSR983063 LCF983063:LCN983063 LMB983063:LMJ983063 LVX983063:LWF983063 MFT983063:MGB983063 MPP983063:MPX983063 MZL983063:MZT983063 NJH983063:NJP983063 NTD983063:NTL983063 OCZ983063:ODH983063 OMV983063:OND983063 OWR983063:OWZ983063 PGN983063:PGV983063 PQJ983063:PQR983063 QAF983063:QAN983063 QKB983063:QKJ983063 QTX983063:QUF983063 RDT983063:REB983063 RNP983063:RNX983063 RXL983063:RXT983063 SHH983063:SHP983063 SRD983063:SRL983063 TAZ983063:TBH983063 TKV983063:TLD983063 TUR983063:TUZ983063 UEN983063:UEV983063 UOJ983063:UOR983063 UYF983063:UYN983063 VIB983063:VIJ983063 VRX983063:VSF983063 WBT983063:WCB983063 WLP983063:WLX983063 WVL983063:WVT983063">
      <formula1>$A$162:$A$163</formula1>
    </dataValidation>
    <dataValidation type="list" allowBlank="1" showInputMessage="1" showErrorMessage="1" prompt="wybierz Cel Tematyczny" sqref="D24:L24 IZ24:JH24 SV24:TD24 ACR24:ACZ24 AMN24:AMV24 AWJ24:AWR24 BGF24:BGN24 BQB24:BQJ24 BZX24:CAF24 CJT24:CKB24 CTP24:CTX24 DDL24:DDT24 DNH24:DNP24 DXD24:DXL24 EGZ24:EHH24 EQV24:ERD24 FAR24:FAZ24 FKN24:FKV24 FUJ24:FUR24 GEF24:GEN24 GOB24:GOJ24 GXX24:GYF24 HHT24:HIB24 HRP24:HRX24 IBL24:IBT24 ILH24:ILP24 IVD24:IVL24 JEZ24:JFH24 JOV24:JPD24 JYR24:JYZ24 KIN24:KIV24 KSJ24:KSR24 LCF24:LCN24 LMB24:LMJ24 LVX24:LWF24 MFT24:MGB24 MPP24:MPX24 MZL24:MZT24 NJH24:NJP24 NTD24:NTL24 OCZ24:ODH24 OMV24:OND24 OWR24:OWZ24 PGN24:PGV24 PQJ24:PQR24 QAF24:QAN24 QKB24:QKJ24 QTX24:QUF24 RDT24:REB24 RNP24:RNX24 RXL24:RXT24 SHH24:SHP24 SRD24:SRL24 TAZ24:TBH24 TKV24:TLD24 TUR24:TUZ24 UEN24:UEV24 UOJ24:UOR24 UYF24:UYN24 VIB24:VIJ24 VRX24:VSF24 WBT24:WCB24 WLP24:WLX24 WVL24:WVT24 D65560:L65560 IZ65560:JH65560 SV65560:TD65560 ACR65560:ACZ65560 AMN65560:AMV65560 AWJ65560:AWR65560 BGF65560:BGN65560 BQB65560:BQJ65560 BZX65560:CAF65560 CJT65560:CKB65560 CTP65560:CTX65560 DDL65560:DDT65560 DNH65560:DNP65560 DXD65560:DXL65560 EGZ65560:EHH65560 EQV65560:ERD65560 FAR65560:FAZ65560 FKN65560:FKV65560 FUJ65560:FUR65560 GEF65560:GEN65560 GOB65560:GOJ65560 GXX65560:GYF65560 HHT65560:HIB65560 HRP65560:HRX65560 IBL65560:IBT65560 ILH65560:ILP65560 IVD65560:IVL65560 JEZ65560:JFH65560 JOV65560:JPD65560 JYR65560:JYZ65560 KIN65560:KIV65560 KSJ65560:KSR65560 LCF65560:LCN65560 LMB65560:LMJ65560 LVX65560:LWF65560 MFT65560:MGB65560 MPP65560:MPX65560 MZL65560:MZT65560 NJH65560:NJP65560 NTD65560:NTL65560 OCZ65560:ODH65560 OMV65560:OND65560 OWR65560:OWZ65560 PGN65560:PGV65560 PQJ65560:PQR65560 QAF65560:QAN65560 QKB65560:QKJ65560 QTX65560:QUF65560 RDT65560:REB65560 RNP65560:RNX65560 RXL65560:RXT65560 SHH65560:SHP65560 SRD65560:SRL65560 TAZ65560:TBH65560 TKV65560:TLD65560 TUR65560:TUZ65560 UEN65560:UEV65560 UOJ65560:UOR65560 UYF65560:UYN65560 VIB65560:VIJ65560 VRX65560:VSF65560 WBT65560:WCB65560 WLP65560:WLX65560 WVL65560:WVT65560 D131096:L131096 IZ131096:JH131096 SV131096:TD131096 ACR131096:ACZ131096 AMN131096:AMV131096 AWJ131096:AWR131096 BGF131096:BGN131096 BQB131096:BQJ131096 BZX131096:CAF131096 CJT131096:CKB131096 CTP131096:CTX131096 DDL131096:DDT131096 DNH131096:DNP131096 DXD131096:DXL131096 EGZ131096:EHH131096 EQV131096:ERD131096 FAR131096:FAZ131096 FKN131096:FKV131096 FUJ131096:FUR131096 GEF131096:GEN131096 GOB131096:GOJ131096 GXX131096:GYF131096 HHT131096:HIB131096 HRP131096:HRX131096 IBL131096:IBT131096 ILH131096:ILP131096 IVD131096:IVL131096 JEZ131096:JFH131096 JOV131096:JPD131096 JYR131096:JYZ131096 KIN131096:KIV131096 KSJ131096:KSR131096 LCF131096:LCN131096 LMB131096:LMJ131096 LVX131096:LWF131096 MFT131096:MGB131096 MPP131096:MPX131096 MZL131096:MZT131096 NJH131096:NJP131096 NTD131096:NTL131096 OCZ131096:ODH131096 OMV131096:OND131096 OWR131096:OWZ131096 PGN131096:PGV131096 PQJ131096:PQR131096 QAF131096:QAN131096 QKB131096:QKJ131096 QTX131096:QUF131096 RDT131096:REB131096 RNP131096:RNX131096 RXL131096:RXT131096 SHH131096:SHP131096 SRD131096:SRL131096 TAZ131096:TBH131096 TKV131096:TLD131096 TUR131096:TUZ131096 UEN131096:UEV131096 UOJ131096:UOR131096 UYF131096:UYN131096 VIB131096:VIJ131096 VRX131096:VSF131096 WBT131096:WCB131096 WLP131096:WLX131096 WVL131096:WVT131096 D196632:L196632 IZ196632:JH196632 SV196632:TD196632 ACR196632:ACZ196632 AMN196632:AMV196632 AWJ196632:AWR196632 BGF196632:BGN196632 BQB196632:BQJ196632 BZX196632:CAF196632 CJT196632:CKB196632 CTP196632:CTX196632 DDL196632:DDT196632 DNH196632:DNP196632 DXD196632:DXL196632 EGZ196632:EHH196632 EQV196632:ERD196632 FAR196632:FAZ196632 FKN196632:FKV196632 FUJ196632:FUR196632 GEF196632:GEN196632 GOB196632:GOJ196632 GXX196632:GYF196632 HHT196632:HIB196632 HRP196632:HRX196632 IBL196632:IBT196632 ILH196632:ILP196632 IVD196632:IVL196632 JEZ196632:JFH196632 JOV196632:JPD196632 JYR196632:JYZ196632 KIN196632:KIV196632 KSJ196632:KSR196632 LCF196632:LCN196632 LMB196632:LMJ196632 LVX196632:LWF196632 MFT196632:MGB196632 MPP196632:MPX196632 MZL196632:MZT196632 NJH196632:NJP196632 NTD196632:NTL196632 OCZ196632:ODH196632 OMV196632:OND196632 OWR196632:OWZ196632 PGN196632:PGV196632 PQJ196632:PQR196632 QAF196632:QAN196632 QKB196632:QKJ196632 QTX196632:QUF196632 RDT196632:REB196632 RNP196632:RNX196632 RXL196632:RXT196632 SHH196632:SHP196632 SRD196632:SRL196632 TAZ196632:TBH196632 TKV196632:TLD196632 TUR196632:TUZ196632 UEN196632:UEV196632 UOJ196632:UOR196632 UYF196632:UYN196632 VIB196632:VIJ196632 VRX196632:VSF196632 WBT196632:WCB196632 WLP196632:WLX196632 WVL196632:WVT196632 D262168:L262168 IZ262168:JH262168 SV262168:TD262168 ACR262168:ACZ262168 AMN262168:AMV262168 AWJ262168:AWR262168 BGF262168:BGN262168 BQB262168:BQJ262168 BZX262168:CAF262168 CJT262168:CKB262168 CTP262168:CTX262168 DDL262168:DDT262168 DNH262168:DNP262168 DXD262168:DXL262168 EGZ262168:EHH262168 EQV262168:ERD262168 FAR262168:FAZ262168 FKN262168:FKV262168 FUJ262168:FUR262168 GEF262168:GEN262168 GOB262168:GOJ262168 GXX262168:GYF262168 HHT262168:HIB262168 HRP262168:HRX262168 IBL262168:IBT262168 ILH262168:ILP262168 IVD262168:IVL262168 JEZ262168:JFH262168 JOV262168:JPD262168 JYR262168:JYZ262168 KIN262168:KIV262168 KSJ262168:KSR262168 LCF262168:LCN262168 LMB262168:LMJ262168 LVX262168:LWF262168 MFT262168:MGB262168 MPP262168:MPX262168 MZL262168:MZT262168 NJH262168:NJP262168 NTD262168:NTL262168 OCZ262168:ODH262168 OMV262168:OND262168 OWR262168:OWZ262168 PGN262168:PGV262168 PQJ262168:PQR262168 QAF262168:QAN262168 QKB262168:QKJ262168 QTX262168:QUF262168 RDT262168:REB262168 RNP262168:RNX262168 RXL262168:RXT262168 SHH262168:SHP262168 SRD262168:SRL262168 TAZ262168:TBH262168 TKV262168:TLD262168 TUR262168:TUZ262168 UEN262168:UEV262168 UOJ262168:UOR262168 UYF262168:UYN262168 VIB262168:VIJ262168 VRX262168:VSF262168 WBT262168:WCB262168 WLP262168:WLX262168 WVL262168:WVT262168 D327704:L327704 IZ327704:JH327704 SV327704:TD327704 ACR327704:ACZ327704 AMN327704:AMV327704 AWJ327704:AWR327704 BGF327704:BGN327704 BQB327704:BQJ327704 BZX327704:CAF327704 CJT327704:CKB327704 CTP327704:CTX327704 DDL327704:DDT327704 DNH327704:DNP327704 DXD327704:DXL327704 EGZ327704:EHH327704 EQV327704:ERD327704 FAR327704:FAZ327704 FKN327704:FKV327704 FUJ327704:FUR327704 GEF327704:GEN327704 GOB327704:GOJ327704 GXX327704:GYF327704 HHT327704:HIB327704 HRP327704:HRX327704 IBL327704:IBT327704 ILH327704:ILP327704 IVD327704:IVL327704 JEZ327704:JFH327704 JOV327704:JPD327704 JYR327704:JYZ327704 KIN327704:KIV327704 KSJ327704:KSR327704 LCF327704:LCN327704 LMB327704:LMJ327704 LVX327704:LWF327704 MFT327704:MGB327704 MPP327704:MPX327704 MZL327704:MZT327704 NJH327704:NJP327704 NTD327704:NTL327704 OCZ327704:ODH327704 OMV327704:OND327704 OWR327704:OWZ327704 PGN327704:PGV327704 PQJ327704:PQR327704 QAF327704:QAN327704 QKB327704:QKJ327704 QTX327704:QUF327704 RDT327704:REB327704 RNP327704:RNX327704 RXL327704:RXT327704 SHH327704:SHP327704 SRD327704:SRL327704 TAZ327704:TBH327704 TKV327704:TLD327704 TUR327704:TUZ327704 UEN327704:UEV327704 UOJ327704:UOR327704 UYF327704:UYN327704 VIB327704:VIJ327704 VRX327704:VSF327704 WBT327704:WCB327704 WLP327704:WLX327704 WVL327704:WVT327704 D393240:L393240 IZ393240:JH393240 SV393240:TD393240 ACR393240:ACZ393240 AMN393240:AMV393240 AWJ393240:AWR393240 BGF393240:BGN393240 BQB393240:BQJ393240 BZX393240:CAF393240 CJT393240:CKB393240 CTP393240:CTX393240 DDL393240:DDT393240 DNH393240:DNP393240 DXD393240:DXL393240 EGZ393240:EHH393240 EQV393240:ERD393240 FAR393240:FAZ393240 FKN393240:FKV393240 FUJ393240:FUR393240 GEF393240:GEN393240 GOB393240:GOJ393240 GXX393240:GYF393240 HHT393240:HIB393240 HRP393240:HRX393240 IBL393240:IBT393240 ILH393240:ILP393240 IVD393240:IVL393240 JEZ393240:JFH393240 JOV393240:JPD393240 JYR393240:JYZ393240 KIN393240:KIV393240 KSJ393240:KSR393240 LCF393240:LCN393240 LMB393240:LMJ393240 LVX393240:LWF393240 MFT393240:MGB393240 MPP393240:MPX393240 MZL393240:MZT393240 NJH393240:NJP393240 NTD393240:NTL393240 OCZ393240:ODH393240 OMV393240:OND393240 OWR393240:OWZ393240 PGN393240:PGV393240 PQJ393240:PQR393240 QAF393240:QAN393240 QKB393240:QKJ393240 QTX393240:QUF393240 RDT393240:REB393240 RNP393240:RNX393240 RXL393240:RXT393240 SHH393240:SHP393240 SRD393240:SRL393240 TAZ393240:TBH393240 TKV393240:TLD393240 TUR393240:TUZ393240 UEN393240:UEV393240 UOJ393240:UOR393240 UYF393240:UYN393240 VIB393240:VIJ393240 VRX393240:VSF393240 WBT393240:WCB393240 WLP393240:WLX393240 WVL393240:WVT393240 D458776:L458776 IZ458776:JH458776 SV458776:TD458776 ACR458776:ACZ458776 AMN458776:AMV458776 AWJ458776:AWR458776 BGF458776:BGN458776 BQB458776:BQJ458776 BZX458776:CAF458776 CJT458776:CKB458776 CTP458776:CTX458776 DDL458776:DDT458776 DNH458776:DNP458776 DXD458776:DXL458776 EGZ458776:EHH458776 EQV458776:ERD458776 FAR458776:FAZ458776 FKN458776:FKV458776 FUJ458776:FUR458776 GEF458776:GEN458776 GOB458776:GOJ458776 GXX458776:GYF458776 HHT458776:HIB458776 HRP458776:HRX458776 IBL458776:IBT458776 ILH458776:ILP458776 IVD458776:IVL458776 JEZ458776:JFH458776 JOV458776:JPD458776 JYR458776:JYZ458776 KIN458776:KIV458776 KSJ458776:KSR458776 LCF458776:LCN458776 LMB458776:LMJ458776 LVX458776:LWF458776 MFT458776:MGB458776 MPP458776:MPX458776 MZL458776:MZT458776 NJH458776:NJP458776 NTD458776:NTL458776 OCZ458776:ODH458776 OMV458776:OND458776 OWR458776:OWZ458776 PGN458776:PGV458776 PQJ458776:PQR458776 QAF458776:QAN458776 QKB458776:QKJ458776 QTX458776:QUF458776 RDT458776:REB458776 RNP458776:RNX458776 RXL458776:RXT458776 SHH458776:SHP458776 SRD458776:SRL458776 TAZ458776:TBH458776 TKV458776:TLD458776 TUR458776:TUZ458776 UEN458776:UEV458776 UOJ458776:UOR458776 UYF458776:UYN458776 VIB458776:VIJ458776 VRX458776:VSF458776 WBT458776:WCB458776 WLP458776:WLX458776 WVL458776:WVT458776 D524312:L524312 IZ524312:JH524312 SV524312:TD524312 ACR524312:ACZ524312 AMN524312:AMV524312 AWJ524312:AWR524312 BGF524312:BGN524312 BQB524312:BQJ524312 BZX524312:CAF524312 CJT524312:CKB524312 CTP524312:CTX524312 DDL524312:DDT524312 DNH524312:DNP524312 DXD524312:DXL524312 EGZ524312:EHH524312 EQV524312:ERD524312 FAR524312:FAZ524312 FKN524312:FKV524312 FUJ524312:FUR524312 GEF524312:GEN524312 GOB524312:GOJ524312 GXX524312:GYF524312 HHT524312:HIB524312 HRP524312:HRX524312 IBL524312:IBT524312 ILH524312:ILP524312 IVD524312:IVL524312 JEZ524312:JFH524312 JOV524312:JPD524312 JYR524312:JYZ524312 KIN524312:KIV524312 KSJ524312:KSR524312 LCF524312:LCN524312 LMB524312:LMJ524312 LVX524312:LWF524312 MFT524312:MGB524312 MPP524312:MPX524312 MZL524312:MZT524312 NJH524312:NJP524312 NTD524312:NTL524312 OCZ524312:ODH524312 OMV524312:OND524312 OWR524312:OWZ524312 PGN524312:PGV524312 PQJ524312:PQR524312 QAF524312:QAN524312 QKB524312:QKJ524312 QTX524312:QUF524312 RDT524312:REB524312 RNP524312:RNX524312 RXL524312:RXT524312 SHH524312:SHP524312 SRD524312:SRL524312 TAZ524312:TBH524312 TKV524312:TLD524312 TUR524312:TUZ524312 UEN524312:UEV524312 UOJ524312:UOR524312 UYF524312:UYN524312 VIB524312:VIJ524312 VRX524312:VSF524312 WBT524312:WCB524312 WLP524312:WLX524312 WVL524312:WVT524312 D589848:L589848 IZ589848:JH589848 SV589848:TD589848 ACR589848:ACZ589848 AMN589848:AMV589848 AWJ589848:AWR589848 BGF589848:BGN589848 BQB589848:BQJ589848 BZX589848:CAF589848 CJT589848:CKB589848 CTP589848:CTX589848 DDL589848:DDT589848 DNH589848:DNP589848 DXD589848:DXL589848 EGZ589848:EHH589848 EQV589848:ERD589848 FAR589848:FAZ589848 FKN589848:FKV589848 FUJ589848:FUR589848 GEF589848:GEN589848 GOB589848:GOJ589848 GXX589848:GYF589848 HHT589848:HIB589848 HRP589848:HRX589848 IBL589848:IBT589848 ILH589848:ILP589848 IVD589848:IVL589848 JEZ589848:JFH589848 JOV589848:JPD589848 JYR589848:JYZ589848 KIN589848:KIV589848 KSJ589848:KSR589848 LCF589848:LCN589848 LMB589848:LMJ589848 LVX589848:LWF589848 MFT589848:MGB589848 MPP589848:MPX589848 MZL589848:MZT589848 NJH589848:NJP589848 NTD589848:NTL589848 OCZ589848:ODH589848 OMV589848:OND589848 OWR589848:OWZ589848 PGN589848:PGV589848 PQJ589848:PQR589848 QAF589848:QAN589848 QKB589848:QKJ589848 QTX589848:QUF589848 RDT589848:REB589848 RNP589848:RNX589848 RXL589848:RXT589848 SHH589848:SHP589848 SRD589848:SRL589848 TAZ589848:TBH589848 TKV589848:TLD589848 TUR589848:TUZ589848 UEN589848:UEV589848 UOJ589848:UOR589848 UYF589848:UYN589848 VIB589848:VIJ589848 VRX589848:VSF589848 WBT589848:WCB589848 WLP589848:WLX589848 WVL589848:WVT589848 D655384:L655384 IZ655384:JH655384 SV655384:TD655384 ACR655384:ACZ655384 AMN655384:AMV655384 AWJ655384:AWR655384 BGF655384:BGN655384 BQB655384:BQJ655384 BZX655384:CAF655384 CJT655384:CKB655384 CTP655384:CTX655384 DDL655384:DDT655384 DNH655384:DNP655384 DXD655384:DXL655384 EGZ655384:EHH655384 EQV655384:ERD655384 FAR655384:FAZ655384 FKN655384:FKV655384 FUJ655384:FUR655384 GEF655384:GEN655384 GOB655384:GOJ655384 GXX655384:GYF655384 HHT655384:HIB655384 HRP655384:HRX655384 IBL655384:IBT655384 ILH655384:ILP655384 IVD655384:IVL655384 JEZ655384:JFH655384 JOV655384:JPD655384 JYR655384:JYZ655384 KIN655384:KIV655384 KSJ655384:KSR655384 LCF655384:LCN655384 LMB655384:LMJ655384 LVX655384:LWF655384 MFT655384:MGB655384 MPP655384:MPX655384 MZL655384:MZT655384 NJH655384:NJP655384 NTD655384:NTL655384 OCZ655384:ODH655384 OMV655384:OND655384 OWR655384:OWZ655384 PGN655384:PGV655384 PQJ655384:PQR655384 QAF655384:QAN655384 QKB655384:QKJ655384 QTX655384:QUF655384 RDT655384:REB655384 RNP655384:RNX655384 RXL655384:RXT655384 SHH655384:SHP655384 SRD655384:SRL655384 TAZ655384:TBH655384 TKV655384:TLD655384 TUR655384:TUZ655384 UEN655384:UEV655384 UOJ655384:UOR655384 UYF655384:UYN655384 VIB655384:VIJ655384 VRX655384:VSF655384 WBT655384:WCB655384 WLP655384:WLX655384 WVL655384:WVT655384 D720920:L720920 IZ720920:JH720920 SV720920:TD720920 ACR720920:ACZ720920 AMN720920:AMV720920 AWJ720920:AWR720920 BGF720920:BGN720920 BQB720920:BQJ720920 BZX720920:CAF720920 CJT720920:CKB720920 CTP720920:CTX720920 DDL720920:DDT720920 DNH720920:DNP720920 DXD720920:DXL720920 EGZ720920:EHH720920 EQV720920:ERD720920 FAR720920:FAZ720920 FKN720920:FKV720920 FUJ720920:FUR720920 GEF720920:GEN720920 GOB720920:GOJ720920 GXX720920:GYF720920 HHT720920:HIB720920 HRP720920:HRX720920 IBL720920:IBT720920 ILH720920:ILP720920 IVD720920:IVL720920 JEZ720920:JFH720920 JOV720920:JPD720920 JYR720920:JYZ720920 KIN720920:KIV720920 KSJ720920:KSR720920 LCF720920:LCN720920 LMB720920:LMJ720920 LVX720920:LWF720920 MFT720920:MGB720920 MPP720920:MPX720920 MZL720920:MZT720920 NJH720920:NJP720920 NTD720920:NTL720920 OCZ720920:ODH720920 OMV720920:OND720920 OWR720920:OWZ720920 PGN720920:PGV720920 PQJ720920:PQR720920 QAF720920:QAN720920 QKB720920:QKJ720920 QTX720920:QUF720920 RDT720920:REB720920 RNP720920:RNX720920 RXL720920:RXT720920 SHH720920:SHP720920 SRD720920:SRL720920 TAZ720920:TBH720920 TKV720920:TLD720920 TUR720920:TUZ720920 UEN720920:UEV720920 UOJ720920:UOR720920 UYF720920:UYN720920 VIB720920:VIJ720920 VRX720920:VSF720920 WBT720920:WCB720920 WLP720920:WLX720920 WVL720920:WVT720920 D786456:L786456 IZ786456:JH786456 SV786456:TD786456 ACR786456:ACZ786456 AMN786456:AMV786456 AWJ786456:AWR786456 BGF786456:BGN786456 BQB786456:BQJ786456 BZX786456:CAF786456 CJT786456:CKB786456 CTP786456:CTX786456 DDL786456:DDT786456 DNH786456:DNP786456 DXD786456:DXL786456 EGZ786456:EHH786456 EQV786456:ERD786456 FAR786456:FAZ786456 FKN786456:FKV786456 FUJ786456:FUR786456 GEF786456:GEN786456 GOB786456:GOJ786456 GXX786456:GYF786456 HHT786456:HIB786456 HRP786456:HRX786456 IBL786456:IBT786456 ILH786456:ILP786456 IVD786456:IVL786456 JEZ786456:JFH786456 JOV786456:JPD786456 JYR786456:JYZ786456 KIN786456:KIV786456 KSJ786456:KSR786456 LCF786456:LCN786456 LMB786456:LMJ786456 LVX786456:LWF786456 MFT786456:MGB786456 MPP786456:MPX786456 MZL786456:MZT786456 NJH786456:NJP786456 NTD786456:NTL786456 OCZ786456:ODH786456 OMV786456:OND786456 OWR786456:OWZ786456 PGN786456:PGV786456 PQJ786456:PQR786456 QAF786456:QAN786456 QKB786456:QKJ786456 QTX786456:QUF786456 RDT786456:REB786456 RNP786456:RNX786456 RXL786456:RXT786456 SHH786456:SHP786456 SRD786456:SRL786456 TAZ786456:TBH786456 TKV786456:TLD786456 TUR786456:TUZ786456 UEN786456:UEV786456 UOJ786456:UOR786456 UYF786456:UYN786456 VIB786456:VIJ786456 VRX786456:VSF786456 WBT786456:WCB786456 WLP786456:WLX786456 WVL786456:WVT786456 D851992:L851992 IZ851992:JH851992 SV851992:TD851992 ACR851992:ACZ851992 AMN851992:AMV851992 AWJ851992:AWR851992 BGF851992:BGN851992 BQB851992:BQJ851992 BZX851992:CAF851992 CJT851992:CKB851992 CTP851992:CTX851992 DDL851992:DDT851992 DNH851992:DNP851992 DXD851992:DXL851992 EGZ851992:EHH851992 EQV851992:ERD851992 FAR851992:FAZ851992 FKN851992:FKV851992 FUJ851992:FUR851992 GEF851992:GEN851992 GOB851992:GOJ851992 GXX851992:GYF851992 HHT851992:HIB851992 HRP851992:HRX851992 IBL851992:IBT851992 ILH851992:ILP851992 IVD851992:IVL851992 JEZ851992:JFH851992 JOV851992:JPD851992 JYR851992:JYZ851992 KIN851992:KIV851992 KSJ851992:KSR851992 LCF851992:LCN851992 LMB851992:LMJ851992 LVX851992:LWF851992 MFT851992:MGB851992 MPP851992:MPX851992 MZL851992:MZT851992 NJH851992:NJP851992 NTD851992:NTL851992 OCZ851992:ODH851992 OMV851992:OND851992 OWR851992:OWZ851992 PGN851992:PGV851992 PQJ851992:PQR851992 QAF851992:QAN851992 QKB851992:QKJ851992 QTX851992:QUF851992 RDT851992:REB851992 RNP851992:RNX851992 RXL851992:RXT851992 SHH851992:SHP851992 SRD851992:SRL851992 TAZ851992:TBH851992 TKV851992:TLD851992 TUR851992:TUZ851992 UEN851992:UEV851992 UOJ851992:UOR851992 UYF851992:UYN851992 VIB851992:VIJ851992 VRX851992:VSF851992 WBT851992:WCB851992 WLP851992:WLX851992 WVL851992:WVT851992 D917528:L917528 IZ917528:JH917528 SV917528:TD917528 ACR917528:ACZ917528 AMN917528:AMV917528 AWJ917528:AWR917528 BGF917528:BGN917528 BQB917528:BQJ917528 BZX917528:CAF917528 CJT917528:CKB917528 CTP917528:CTX917528 DDL917528:DDT917528 DNH917528:DNP917528 DXD917528:DXL917528 EGZ917528:EHH917528 EQV917528:ERD917528 FAR917528:FAZ917528 FKN917528:FKV917528 FUJ917528:FUR917528 GEF917528:GEN917528 GOB917528:GOJ917528 GXX917528:GYF917528 HHT917528:HIB917528 HRP917528:HRX917528 IBL917528:IBT917528 ILH917528:ILP917528 IVD917528:IVL917528 JEZ917528:JFH917528 JOV917528:JPD917528 JYR917528:JYZ917528 KIN917528:KIV917528 KSJ917528:KSR917528 LCF917528:LCN917528 LMB917528:LMJ917528 LVX917528:LWF917528 MFT917528:MGB917528 MPP917528:MPX917528 MZL917528:MZT917528 NJH917528:NJP917528 NTD917528:NTL917528 OCZ917528:ODH917528 OMV917528:OND917528 OWR917528:OWZ917528 PGN917528:PGV917528 PQJ917528:PQR917528 QAF917528:QAN917528 QKB917528:QKJ917528 QTX917528:QUF917528 RDT917528:REB917528 RNP917528:RNX917528 RXL917528:RXT917528 SHH917528:SHP917528 SRD917528:SRL917528 TAZ917528:TBH917528 TKV917528:TLD917528 TUR917528:TUZ917528 UEN917528:UEV917528 UOJ917528:UOR917528 UYF917528:UYN917528 VIB917528:VIJ917528 VRX917528:VSF917528 WBT917528:WCB917528 WLP917528:WLX917528 WVL917528:WVT917528 D983064:L983064 IZ983064:JH983064 SV983064:TD983064 ACR983064:ACZ983064 AMN983064:AMV983064 AWJ983064:AWR983064 BGF983064:BGN983064 BQB983064:BQJ983064 BZX983064:CAF983064 CJT983064:CKB983064 CTP983064:CTX983064 DDL983064:DDT983064 DNH983064:DNP983064 DXD983064:DXL983064 EGZ983064:EHH983064 EQV983064:ERD983064 FAR983064:FAZ983064 FKN983064:FKV983064 FUJ983064:FUR983064 GEF983064:GEN983064 GOB983064:GOJ983064 GXX983064:GYF983064 HHT983064:HIB983064 HRP983064:HRX983064 IBL983064:IBT983064 ILH983064:ILP983064 IVD983064:IVL983064 JEZ983064:JFH983064 JOV983064:JPD983064 JYR983064:JYZ983064 KIN983064:KIV983064 KSJ983064:KSR983064 LCF983064:LCN983064 LMB983064:LMJ983064 LVX983064:LWF983064 MFT983064:MGB983064 MPP983064:MPX983064 MZL983064:MZT983064 NJH983064:NJP983064 NTD983064:NTL983064 OCZ983064:ODH983064 OMV983064:OND983064 OWR983064:OWZ983064 PGN983064:PGV983064 PQJ983064:PQR983064 QAF983064:QAN983064 QKB983064:QKJ983064 QTX983064:QUF983064 RDT983064:REB983064 RNP983064:RNX983064 RXL983064:RXT983064 SHH983064:SHP983064 SRD983064:SRL983064 TAZ983064:TBH983064 TKV983064:TLD983064 TUR983064:TUZ983064 UEN983064:UEV983064 UOJ983064:UOR983064 UYF983064:UYN983064 VIB983064:VIJ983064 VRX983064:VSF983064 WBT983064:WCB983064 WLP983064:WLX983064 WVL983064:WVT983064">
      <formula1>$A$166:$A$169</formula1>
    </dataValidation>
    <dataValidation type="list" allowBlank="1" showInputMessage="1" showErrorMessage="1" prompt="wybierz narzędzie PP" sqref="D21:L21 IZ21:JH21 SV21:TD21 ACR21:ACZ21 AMN21:AMV21 AWJ21:AWR21 BGF21:BGN21 BQB21:BQJ21 BZX21:CAF21 CJT21:CKB21 CTP21:CTX21 DDL21:DDT21 DNH21:DNP21 DXD21:DXL21 EGZ21:EHH21 EQV21:ERD21 FAR21:FAZ21 FKN21:FKV21 FUJ21:FUR21 GEF21:GEN21 GOB21:GOJ21 GXX21:GYF21 HHT21:HIB21 HRP21:HRX21 IBL21:IBT21 ILH21:ILP21 IVD21:IVL21 JEZ21:JFH21 JOV21:JPD21 JYR21:JYZ21 KIN21:KIV21 KSJ21:KSR21 LCF21:LCN21 LMB21:LMJ21 LVX21:LWF21 MFT21:MGB21 MPP21:MPX21 MZL21:MZT21 NJH21:NJP21 NTD21:NTL21 OCZ21:ODH21 OMV21:OND21 OWR21:OWZ21 PGN21:PGV21 PQJ21:PQR21 QAF21:QAN21 QKB21:QKJ21 QTX21:QUF21 RDT21:REB21 RNP21:RNX21 RXL21:RXT21 SHH21:SHP21 SRD21:SRL21 TAZ21:TBH21 TKV21:TLD21 TUR21:TUZ21 UEN21:UEV21 UOJ21:UOR21 UYF21:UYN21 VIB21:VIJ21 VRX21:VSF21 WBT21:WCB21 WLP21:WLX21 WVL21:WVT21 D65557:L65557 IZ65557:JH65557 SV65557:TD65557 ACR65557:ACZ65557 AMN65557:AMV65557 AWJ65557:AWR65557 BGF65557:BGN65557 BQB65557:BQJ65557 BZX65557:CAF65557 CJT65557:CKB65557 CTP65557:CTX65557 DDL65557:DDT65557 DNH65557:DNP65557 DXD65557:DXL65557 EGZ65557:EHH65557 EQV65557:ERD65557 FAR65557:FAZ65557 FKN65557:FKV65557 FUJ65557:FUR65557 GEF65557:GEN65557 GOB65557:GOJ65557 GXX65557:GYF65557 HHT65557:HIB65557 HRP65557:HRX65557 IBL65557:IBT65557 ILH65557:ILP65557 IVD65557:IVL65557 JEZ65557:JFH65557 JOV65557:JPD65557 JYR65557:JYZ65557 KIN65557:KIV65557 KSJ65557:KSR65557 LCF65557:LCN65557 LMB65557:LMJ65557 LVX65557:LWF65557 MFT65557:MGB65557 MPP65557:MPX65557 MZL65557:MZT65557 NJH65557:NJP65557 NTD65557:NTL65557 OCZ65557:ODH65557 OMV65557:OND65557 OWR65557:OWZ65557 PGN65557:PGV65557 PQJ65557:PQR65557 QAF65557:QAN65557 QKB65557:QKJ65557 QTX65557:QUF65557 RDT65557:REB65557 RNP65557:RNX65557 RXL65557:RXT65557 SHH65557:SHP65557 SRD65557:SRL65557 TAZ65557:TBH65557 TKV65557:TLD65557 TUR65557:TUZ65557 UEN65557:UEV65557 UOJ65557:UOR65557 UYF65557:UYN65557 VIB65557:VIJ65557 VRX65557:VSF65557 WBT65557:WCB65557 WLP65557:WLX65557 WVL65557:WVT65557 D131093:L131093 IZ131093:JH131093 SV131093:TD131093 ACR131093:ACZ131093 AMN131093:AMV131093 AWJ131093:AWR131093 BGF131093:BGN131093 BQB131093:BQJ131093 BZX131093:CAF131093 CJT131093:CKB131093 CTP131093:CTX131093 DDL131093:DDT131093 DNH131093:DNP131093 DXD131093:DXL131093 EGZ131093:EHH131093 EQV131093:ERD131093 FAR131093:FAZ131093 FKN131093:FKV131093 FUJ131093:FUR131093 GEF131093:GEN131093 GOB131093:GOJ131093 GXX131093:GYF131093 HHT131093:HIB131093 HRP131093:HRX131093 IBL131093:IBT131093 ILH131093:ILP131093 IVD131093:IVL131093 JEZ131093:JFH131093 JOV131093:JPD131093 JYR131093:JYZ131093 KIN131093:KIV131093 KSJ131093:KSR131093 LCF131093:LCN131093 LMB131093:LMJ131093 LVX131093:LWF131093 MFT131093:MGB131093 MPP131093:MPX131093 MZL131093:MZT131093 NJH131093:NJP131093 NTD131093:NTL131093 OCZ131093:ODH131093 OMV131093:OND131093 OWR131093:OWZ131093 PGN131093:PGV131093 PQJ131093:PQR131093 QAF131093:QAN131093 QKB131093:QKJ131093 QTX131093:QUF131093 RDT131093:REB131093 RNP131093:RNX131093 RXL131093:RXT131093 SHH131093:SHP131093 SRD131093:SRL131093 TAZ131093:TBH131093 TKV131093:TLD131093 TUR131093:TUZ131093 UEN131093:UEV131093 UOJ131093:UOR131093 UYF131093:UYN131093 VIB131093:VIJ131093 VRX131093:VSF131093 WBT131093:WCB131093 WLP131093:WLX131093 WVL131093:WVT131093 D196629:L196629 IZ196629:JH196629 SV196629:TD196629 ACR196629:ACZ196629 AMN196629:AMV196629 AWJ196629:AWR196629 BGF196629:BGN196629 BQB196629:BQJ196629 BZX196629:CAF196629 CJT196629:CKB196629 CTP196629:CTX196629 DDL196629:DDT196629 DNH196629:DNP196629 DXD196629:DXL196629 EGZ196629:EHH196629 EQV196629:ERD196629 FAR196629:FAZ196629 FKN196629:FKV196629 FUJ196629:FUR196629 GEF196629:GEN196629 GOB196629:GOJ196629 GXX196629:GYF196629 HHT196629:HIB196629 HRP196629:HRX196629 IBL196629:IBT196629 ILH196629:ILP196629 IVD196629:IVL196629 JEZ196629:JFH196629 JOV196629:JPD196629 JYR196629:JYZ196629 KIN196629:KIV196629 KSJ196629:KSR196629 LCF196629:LCN196629 LMB196629:LMJ196629 LVX196629:LWF196629 MFT196629:MGB196629 MPP196629:MPX196629 MZL196629:MZT196629 NJH196629:NJP196629 NTD196629:NTL196629 OCZ196629:ODH196629 OMV196629:OND196629 OWR196629:OWZ196629 PGN196629:PGV196629 PQJ196629:PQR196629 QAF196629:QAN196629 QKB196629:QKJ196629 QTX196629:QUF196629 RDT196629:REB196629 RNP196629:RNX196629 RXL196629:RXT196629 SHH196629:SHP196629 SRD196629:SRL196629 TAZ196629:TBH196629 TKV196629:TLD196629 TUR196629:TUZ196629 UEN196629:UEV196629 UOJ196629:UOR196629 UYF196629:UYN196629 VIB196629:VIJ196629 VRX196629:VSF196629 WBT196629:WCB196629 WLP196629:WLX196629 WVL196629:WVT196629 D262165:L262165 IZ262165:JH262165 SV262165:TD262165 ACR262165:ACZ262165 AMN262165:AMV262165 AWJ262165:AWR262165 BGF262165:BGN262165 BQB262165:BQJ262165 BZX262165:CAF262165 CJT262165:CKB262165 CTP262165:CTX262165 DDL262165:DDT262165 DNH262165:DNP262165 DXD262165:DXL262165 EGZ262165:EHH262165 EQV262165:ERD262165 FAR262165:FAZ262165 FKN262165:FKV262165 FUJ262165:FUR262165 GEF262165:GEN262165 GOB262165:GOJ262165 GXX262165:GYF262165 HHT262165:HIB262165 HRP262165:HRX262165 IBL262165:IBT262165 ILH262165:ILP262165 IVD262165:IVL262165 JEZ262165:JFH262165 JOV262165:JPD262165 JYR262165:JYZ262165 KIN262165:KIV262165 KSJ262165:KSR262165 LCF262165:LCN262165 LMB262165:LMJ262165 LVX262165:LWF262165 MFT262165:MGB262165 MPP262165:MPX262165 MZL262165:MZT262165 NJH262165:NJP262165 NTD262165:NTL262165 OCZ262165:ODH262165 OMV262165:OND262165 OWR262165:OWZ262165 PGN262165:PGV262165 PQJ262165:PQR262165 QAF262165:QAN262165 QKB262165:QKJ262165 QTX262165:QUF262165 RDT262165:REB262165 RNP262165:RNX262165 RXL262165:RXT262165 SHH262165:SHP262165 SRD262165:SRL262165 TAZ262165:TBH262165 TKV262165:TLD262165 TUR262165:TUZ262165 UEN262165:UEV262165 UOJ262165:UOR262165 UYF262165:UYN262165 VIB262165:VIJ262165 VRX262165:VSF262165 WBT262165:WCB262165 WLP262165:WLX262165 WVL262165:WVT262165 D327701:L327701 IZ327701:JH327701 SV327701:TD327701 ACR327701:ACZ327701 AMN327701:AMV327701 AWJ327701:AWR327701 BGF327701:BGN327701 BQB327701:BQJ327701 BZX327701:CAF327701 CJT327701:CKB327701 CTP327701:CTX327701 DDL327701:DDT327701 DNH327701:DNP327701 DXD327701:DXL327701 EGZ327701:EHH327701 EQV327701:ERD327701 FAR327701:FAZ327701 FKN327701:FKV327701 FUJ327701:FUR327701 GEF327701:GEN327701 GOB327701:GOJ327701 GXX327701:GYF327701 HHT327701:HIB327701 HRP327701:HRX327701 IBL327701:IBT327701 ILH327701:ILP327701 IVD327701:IVL327701 JEZ327701:JFH327701 JOV327701:JPD327701 JYR327701:JYZ327701 KIN327701:KIV327701 KSJ327701:KSR327701 LCF327701:LCN327701 LMB327701:LMJ327701 LVX327701:LWF327701 MFT327701:MGB327701 MPP327701:MPX327701 MZL327701:MZT327701 NJH327701:NJP327701 NTD327701:NTL327701 OCZ327701:ODH327701 OMV327701:OND327701 OWR327701:OWZ327701 PGN327701:PGV327701 PQJ327701:PQR327701 QAF327701:QAN327701 QKB327701:QKJ327701 QTX327701:QUF327701 RDT327701:REB327701 RNP327701:RNX327701 RXL327701:RXT327701 SHH327701:SHP327701 SRD327701:SRL327701 TAZ327701:TBH327701 TKV327701:TLD327701 TUR327701:TUZ327701 UEN327701:UEV327701 UOJ327701:UOR327701 UYF327701:UYN327701 VIB327701:VIJ327701 VRX327701:VSF327701 WBT327701:WCB327701 WLP327701:WLX327701 WVL327701:WVT327701 D393237:L393237 IZ393237:JH393237 SV393237:TD393237 ACR393237:ACZ393237 AMN393237:AMV393237 AWJ393237:AWR393237 BGF393237:BGN393237 BQB393237:BQJ393237 BZX393237:CAF393237 CJT393237:CKB393237 CTP393237:CTX393237 DDL393237:DDT393237 DNH393237:DNP393237 DXD393237:DXL393237 EGZ393237:EHH393237 EQV393237:ERD393237 FAR393237:FAZ393237 FKN393237:FKV393237 FUJ393237:FUR393237 GEF393237:GEN393237 GOB393237:GOJ393237 GXX393237:GYF393237 HHT393237:HIB393237 HRP393237:HRX393237 IBL393237:IBT393237 ILH393237:ILP393237 IVD393237:IVL393237 JEZ393237:JFH393237 JOV393237:JPD393237 JYR393237:JYZ393237 KIN393237:KIV393237 KSJ393237:KSR393237 LCF393237:LCN393237 LMB393237:LMJ393237 LVX393237:LWF393237 MFT393237:MGB393237 MPP393237:MPX393237 MZL393237:MZT393237 NJH393237:NJP393237 NTD393237:NTL393237 OCZ393237:ODH393237 OMV393237:OND393237 OWR393237:OWZ393237 PGN393237:PGV393237 PQJ393237:PQR393237 QAF393237:QAN393237 QKB393237:QKJ393237 QTX393237:QUF393237 RDT393237:REB393237 RNP393237:RNX393237 RXL393237:RXT393237 SHH393237:SHP393237 SRD393237:SRL393237 TAZ393237:TBH393237 TKV393237:TLD393237 TUR393237:TUZ393237 UEN393237:UEV393237 UOJ393237:UOR393237 UYF393237:UYN393237 VIB393237:VIJ393237 VRX393237:VSF393237 WBT393237:WCB393237 WLP393237:WLX393237 WVL393237:WVT393237 D458773:L458773 IZ458773:JH458773 SV458773:TD458773 ACR458773:ACZ458773 AMN458773:AMV458773 AWJ458773:AWR458773 BGF458773:BGN458773 BQB458773:BQJ458773 BZX458773:CAF458773 CJT458773:CKB458773 CTP458773:CTX458773 DDL458773:DDT458773 DNH458773:DNP458773 DXD458773:DXL458773 EGZ458773:EHH458773 EQV458773:ERD458773 FAR458773:FAZ458773 FKN458773:FKV458773 FUJ458773:FUR458773 GEF458773:GEN458773 GOB458773:GOJ458773 GXX458773:GYF458773 HHT458773:HIB458773 HRP458773:HRX458773 IBL458773:IBT458773 ILH458773:ILP458773 IVD458773:IVL458773 JEZ458773:JFH458773 JOV458773:JPD458773 JYR458773:JYZ458773 KIN458773:KIV458773 KSJ458773:KSR458773 LCF458773:LCN458773 LMB458773:LMJ458773 LVX458773:LWF458773 MFT458773:MGB458773 MPP458773:MPX458773 MZL458773:MZT458773 NJH458773:NJP458773 NTD458773:NTL458773 OCZ458773:ODH458773 OMV458773:OND458773 OWR458773:OWZ458773 PGN458773:PGV458773 PQJ458773:PQR458773 QAF458773:QAN458773 QKB458773:QKJ458773 QTX458773:QUF458773 RDT458773:REB458773 RNP458773:RNX458773 RXL458773:RXT458773 SHH458773:SHP458773 SRD458773:SRL458773 TAZ458773:TBH458773 TKV458773:TLD458773 TUR458773:TUZ458773 UEN458773:UEV458773 UOJ458773:UOR458773 UYF458773:UYN458773 VIB458773:VIJ458773 VRX458773:VSF458773 WBT458773:WCB458773 WLP458773:WLX458773 WVL458773:WVT458773 D524309:L524309 IZ524309:JH524309 SV524309:TD524309 ACR524309:ACZ524309 AMN524309:AMV524309 AWJ524309:AWR524309 BGF524309:BGN524309 BQB524309:BQJ524309 BZX524309:CAF524309 CJT524309:CKB524309 CTP524309:CTX524309 DDL524309:DDT524309 DNH524309:DNP524309 DXD524309:DXL524309 EGZ524309:EHH524309 EQV524309:ERD524309 FAR524309:FAZ524309 FKN524309:FKV524309 FUJ524309:FUR524309 GEF524309:GEN524309 GOB524309:GOJ524309 GXX524309:GYF524309 HHT524309:HIB524309 HRP524309:HRX524309 IBL524309:IBT524309 ILH524309:ILP524309 IVD524309:IVL524309 JEZ524309:JFH524309 JOV524309:JPD524309 JYR524309:JYZ524309 KIN524309:KIV524309 KSJ524309:KSR524309 LCF524309:LCN524309 LMB524309:LMJ524309 LVX524309:LWF524309 MFT524309:MGB524309 MPP524309:MPX524309 MZL524309:MZT524309 NJH524309:NJP524309 NTD524309:NTL524309 OCZ524309:ODH524309 OMV524309:OND524309 OWR524309:OWZ524309 PGN524309:PGV524309 PQJ524309:PQR524309 QAF524309:QAN524309 QKB524309:QKJ524309 QTX524309:QUF524309 RDT524309:REB524309 RNP524309:RNX524309 RXL524309:RXT524309 SHH524309:SHP524309 SRD524309:SRL524309 TAZ524309:TBH524309 TKV524309:TLD524309 TUR524309:TUZ524309 UEN524309:UEV524309 UOJ524309:UOR524309 UYF524309:UYN524309 VIB524309:VIJ524309 VRX524309:VSF524309 WBT524309:WCB524309 WLP524309:WLX524309 WVL524309:WVT524309 D589845:L589845 IZ589845:JH589845 SV589845:TD589845 ACR589845:ACZ589845 AMN589845:AMV589845 AWJ589845:AWR589845 BGF589845:BGN589845 BQB589845:BQJ589845 BZX589845:CAF589845 CJT589845:CKB589845 CTP589845:CTX589845 DDL589845:DDT589845 DNH589845:DNP589845 DXD589845:DXL589845 EGZ589845:EHH589845 EQV589845:ERD589845 FAR589845:FAZ589845 FKN589845:FKV589845 FUJ589845:FUR589845 GEF589845:GEN589845 GOB589845:GOJ589845 GXX589845:GYF589845 HHT589845:HIB589845 HRP589845:HRX589845 IBL589845:IBT589845 ILH589845:ILP589845 IVD589845:IVL589845 JEZ589845:JFH589845 JOV589845:JPD589845 JYR589845:JYZ589845 KIN589845:KIV589845 KSJ589845:KSR589845 LCF589845:LCN589845 LMB589845:LMJ589845 LVX589845:LWF589845 MFT589845:MGB589845 MPP589845:MPX589845 MZL589845:MZT589845 NJH589845:NJP589845 NTD589845:NTL589845 OCZ589845:ODH589845 OMV589845:OND589845 OWR589845:OWZ589845 PGN589845:PGV589845 PQJ589845:PQR589845 QAF589845:QAN589845 QKB589845:QKJ589845 QTX589845:QUF589845 RDT589845:REB589845 RNP589845:RNX589845 RXL589845:RXT589845 SHH589845:SHP589845 SRD589845:SRL589845 TAZ589845:TBH589845 TKV589845:TLD589845 TUR589845:TUZ589845 UEN589845:UEV589845 UOJ589845:UOR589845 UYF589845:UYN589845 VIB589845:VIJ589845 VRX589845:VSF589845 WBT589845:WCB589845 WLP589845:WLX589845 WVL589845:WVT589845 D655381:L655381 IZ655381:JH655381 SV655381:TD655381 ACR655381:ACZ655381 AMN655381:AMV655381 AWJ655381:AWR655381 BGF655381:BGN655381 BQB655381:BQJ655381 BZX655381:CAF655381 CJT655381:CKB655381 CTP655381:CTX655381 DDL655381:DDT655381 DNH655381:DNP655381 DXD655381:DXL655381 EGZ655381:EHH655381 EQV655381:ERD655381 FAR655381:FAZ655381 FKN655381:FKV655381 FUJ655381:FUR655381 GEF655381:GEN655381 GOB655381:GOJ655381 GXX655381:GYF655381 HHT655381:HIB655381 HRP655381:HRX655381 IBL655381:IBT655381 ILH655381:ILP655381 IVD655381:IVL655381 JEZ655381:JFH655381 JOV655381:JPD655381 JYR655381:JYZ655381 KIN655381:KIV655381 KSJ655381:KSR655381 LCF655381:LCN655381 LMB655381:LMJ655381 LVX655381:LWF655381 MFT655381:MGB655381 MPP655381:MPX655381 MZL655381:MZT655381 NJH655381:NJP655381 NTD655381:NTL655381 OCZ655381:ODH655381 OMV655381:OND655381 OWR655381:OWZ655381 PGN655381:PGV655381 PQJ655381:PQR655381 QAF655381:QAN655381 QKB655381:QKJ655381 QTX655381:QUF655381 RDT655381:REB655381 RNP655381:RNX655381 RXL655381:RXT655381 SHH655381:SHP655381 SRD655381:SRL655381 TAZ655381:TBH655381 TKV655381:TLD655381 TUR655381:TUZ655381 UEN655381:UEV655381 UOJ655381:UOR655381 UYF655381:UYN655381 VIB655381:VIJ655381 VRX655381:VSF655381 WBT655381:WCB655381 WLP655381:WLX655381 WVL655381:WVT655381 D720917:L720917 IZ720917:JH720917 SV720917:TD720917 ACR720917:ACZ720917 AMN720917:AMV720917 AWJ720917:AWR720917 BGF720917:BGN720917 BQB720917:BQJ720917 BZX720917:CAF720917 CJT720917:CKB720917 CTP720917:CTX720917 DDL720917:DDT720917 DNH720917:DNP720917 DXD720917:DXL720917 EGZ720917:EHH720917 EQV720917:ERD720917 FAR720917:FAZ720917 FKN720917:FKV720917 FUJ720917:FUR720917 GEF720917:GEN720917 GOB720917:GOJ720917 GXX720917:GYF720917 HHT720917:HIB720917 HRP720917:HRX720917 IBL720917:IBT720917 ILH720917:ILP720917 IVD720917:IVL720917 JEZ720917:JFH720917 JOV720917:JPD720917 JYR720917:JYZ720917 KIN720917:KIV720917 KSJ720917:KSR720917 LCF720917:LCN720917 LMB720917:LMJ720917 LVX720917:LWF720917 MFT720917:MGB720917 MPP720917:MPX720917 MZL720917:MZT720917 NJH720917:NJP720917 NTD720917:NTL720917 OCZ720917:ODH720917 OMV720917:OND720917 OWR720917:OWZ720917 PGN720917:PGV720917 PQJ720917:PQR720917 QAF720917:QAN720917 QKB720917:QKJ720917 QTX720917:QUF720917 RDT720917:REB720917 RNP720917:RNX720917 RXL720917:RXT720917 SHH720917:SHP720917 SRD720917:SRL720917 TAZ720917:TBH720917 TKV720917:TLD720917 TUR720917:TUZ720917 UEN720917:UEV720917 UOJ720917:UOR720917 UYF720917:UYN720917 VIB720917:VIJ720917 VRX720917:VSF720917 WBT720917:WCB720917 WLP720917:WLX720917 WVL720917:WVT720917 D786453:L786453 IZ786453:JH786453 SV786453:TD786453 ACR786453:ACZ786453 AMN786453:AMV786453 AWJ786453:AWR786453 BGF786453:BGN786453 BQB786453:BQJ786453 BZX786453:CAF786453 CJT786453:CKB786453 CTP786453:CTX786453 DDL786453:DDT786453 DNH786453:DNP786453 DXD786453:DXL786453 EGZ786453:EHH786453 EQV786453:ERD786453 FAR786453:FAZ786453 FKN786453:FKV786453 FUJ786453:FUR786453 GEF786453:GEN786453 GOB786453:GOJ786453 GXX786453:GYF786453 HHT786453:HIB786453 HRP786453:HRX786453 IBL786453:IBT786453 ILH786453:ILP786453 IVD786453:IVL786453 JEZ786453:JFH786453 JOV786453:JPD786453 JYR786453:JYZ786453 KIN786453:KIV786453 KSJ786453:KSR786453 LCF786453:LCN786453 LMB786453:LMJ786453 LVX786453:LWF786453 MFT786453:MGB786453 MPP786453:MPX786453 MZL786453:MZT786453 NJH786453:NJP786453 NTD786453:NTL786453 OCZ786453:ODH786453 OMV786453:OND786453 OWR786453:OWZ786453 PGN786453:PGV786453 PQJ786453:PQR786453 QAF786453:QAN786453 QKB786453:QKJ786453 QTX786453:QUF786453 RDT786453:REB786453 RNP786453:RNX786453 RXL786453:RXT786453 SHH786453:SHP786453 SRD786453:SRL786453 TAZ786453:TBH786453 TKV786453:TLD786453 TUR786453:TUZ786453 UEN786453:UEV786453 UOJ786453:UOR786453 UYF786453:UYN786453 VIB786453:VIJ786453 VRX786453:VSF786453 WBT786453:WCB786453 WLP786453:WLX786453 WVL786453:WVT786453 D851989:L851989 IZ851989:JH851989 SV851989:TD851989 ACR851989:ACZ851989 AMN851989:AMV851989 AWJ851989:AWR851989 BGF851989:BGN851989 BQB851989:BQJ851989 BZX851989:CAF851989 CJT851989:CKB851989 CTP851989:CTX851989 DDL851989:DDT851989 DNH851989:DNP851989 DXD851989:DXL851989 EGZ851989:EHH851989 EQV851989:ERD851989 FAR851989:FAZ851989 FKN851989:FKV851989 FUJ851989:FUR851989 GEF851989:GEN851989 GOB851989:GOJ851989 GXX851989:GYF851989 HHT851989:HIB851989 HRP851989:HRX851989 IBL851989:IBT851989 ILH851989:ILP851989 IVD851989:IVL851989 JEZ851989:JFH851989 JOV851989:JPD851989 JYR851989:JYZ851989 KIN851989:KIV851989 KSJ851989:KSR851989 LCF851989:LCN851989 LMB851989:LMJ851989 LVX851989:LWF851989 MFT851989:MGB851989 MPP851989:MPX851989 MZL851989:MZT851989 NJH851989:NJP851989 NTD851989:NTL851989 OCZ851989:ODH851989 OMV851989:OND851989 OWR851989:OWZ851989 PGN851989:PGV851989 PQJ851989:PQR851989 QAF851989:QAN851989 QKB851989:QKJ851989 QTX851989:QUF851989 RDT851989:REB851989 RNP851989:RNX851989 RXL851989:RXT851989 SHH851989:SHP851989 SRD851989:SRL851989 TAZ851989:TBH851989 TKV851989:TLD851989 TUR851989:TUZ851989 UEN851989:UEV851989 UOJ851989:UOR851989 UYF851989:UYN851989 VIB851989:VIJ851989 VRX851989:VSF851989 WBT851989:WCB851989 WLP851989:WLX851989 WVL851989:WVT851989 D917525:L917525 IZ917525:JH917525 SV917525:TD917525 ACR917525:ACZ917525 AMN917525:AMV917525 AWJ917525:AWR917525 BGF917525:BGN917525 BQB917525:BQJ917525 BZX917525:CAF917525 CJT917525:CKB917525 CTP917525:CTX917525 DDL917525:DDT917525 DNH917525:DNP917525 DXD917525:DXL917525 EGZ917525:EHH917525 EQV917525:ERD917525 FAR917525:FAZ917525 FKN917525:FKV917525 FUJ917525:FUR917525 GEF917525:GEN917525 GOB917525:GOJ917525 GXX917525:GYF917525 HHT917525:HIB917525 HRP917525:HRX917525 IBL917525:IBT917525 ILH917525:ILP917525 IVD917525:IVL917525 JEZ917525:JFH917525 JOV917525:JPD917525 JYR917525:JYZ917525 KIN917525:KIV917525 KSJ917525:KSR917525 LCF917525:LCN917525 LMB917525:LMJ917525 LVX917525:LWF917525 MFT917525:MGB917525 MPP917525:MPX917525 MZL917525:MZT917525 NJH917525:NJP917525 NTD917525:NTL917525 OCZ917525:ODH917525 OMV917525:OND917525 OWR917525:OWZ917525 PGN917525:PGV917525 PQJ917525:PQR917525 QAF917525:QAN917525 QKB917525:QKJ917525 QTX917525:QUF917525 RDT917525:REB917525 RNP917525:RNX917525 RXL917525:RXT917525 SHH917525:SHP917525 SRD917525:SRL917525 TAZ917525:TBH917525 TKV917525:TLD917525 TUR917525:TUZ917525 UEN917525:UEV917525 UOJ917525:UOR917525 UYF917525:UYN917525 VIB917525:VIJ917525 VRX917525:VSF917525 WBT917525:WCB917525 WLP917525:WLX917525 WVL917525:WVT917525 D983061:L983061 IZ983061:JH983061 SV983061:TD983061 ACR983061:ACZ983061 AMN983061:AMV983061 AWJ983061:AWR983061 BGF983061:BGN983061 BQB983061:BQJ983061 BZX983061:CAF983061 CJT983061:CKB983061 CTP983061:CTX983061 DDL983061:DDT983061 DNH983061:DNP983061 DXD983061:DXL983061 EGZ983061:EHH983061 EQV983061:ERD983061 FAR983061:FAZ983061 FKN983061:FKV983061 FUJ983061:FUR983061 GEF983061:GEN983061 GOB983061:GOJ983061 GXX983061:GYF983061 HHT983061:HIB983061 HRP983061:HRX983061 IBL983061:IBT983061 ILH983061:ILP983061 IVD983061:IVL983061 JEZ983061:JFH983061 JOV983061:JPD983061 JYR983061:JYZ983061 KIN983061:KIV983061 KSJ983061:KSR983061 LCF983061:LCN983061 LMB983061:LMJ983061 LVX983061:LWF983061 MFT983061:MGB983061 MPP983061:MPX983061 MZL983061:MZT983061 NJH983061:NJP983061 NTD983061:NTL983061 OCZ983061:ODH983061 OMV983061:OND983061 OWR983061:OWZ983061 PGN983061:PGV983061 PQJ983061:PQR983061 QAF983061:QAN983061 QKB983061:QKJ983061 QTX983061:QUF983061 RDT983061:REB983061 RNP983061:RNX983061 RXL983061:RXT983061 SHH983061:SHP983061 SRD983061:SRL983061 TAZ983061:TBH983061 TKV983061:TLD983061 TUR983061:TUZ983061 UEN983061:UEV983061 UOJ983061:UOR983061 UYF983061:UYN983061 VIB983061:VIJ983061 VRX983061:VSF983061 WBT983061:WCB983061 WLP983061:WLX983061 WVL983061:WVT983061">
      <formula1>$A$121:$A$157</formula1>
    </dataValidation>
    <dataValidation type="list" allowBlank="1" showInputMessage="1" showErrorMessage="1" sqref="D20:L20 IZ20:JH20 SV20:TD20 ACR20:ACZ20 AMN20:AMV20 AWJ20:AWR20 BGF20:BGN20 BQB20:BQJ20 BZX20:CAF20 CJT20:CKB20 CTP20:CTX20 DDL20:DDT20 DNH20:DNP20 DXD20:DXL20 EGZ20:EHH20 EQV20:ERD20 FAR20:FAZ20 FKN20:FKV20 FUJ20:FUR20 GEF20:GEN20 GOB20:GOJ20 GXX20:GYF20 HHT20:HIB20 HRP20:HRX20 IBL20:IBT20 ILH20:ILP20 IVD20:IVL20 JEZ20:JFH20 JOV20:JPD20 JYR20:JYZ20 KIN20:KIV20 KSJ20:KSR20 LCF20:LCN20 LMB20:LMJ20 LVX20:LWF20 MFT20:MGB20 MPP20:MPX20 MZL20:MZT20 NJH20:NJP20 NTD20:NTL20 OCZ20:ODH20 OMV20:OND20 OWR20:OWZ20 PGN20:PGV20 PQJ20:PQR20 QAF20:QAN20 QKB20:QKJ20 QTX20:QUF20 RDT20:REB20 RNP20:RNX20 RXL20:RXT20 SHH20:SHP20 SRD20:SRL20 TAZ20:TBH20 TKV20:TLD20 TUR20:TUZ20 UEN20:UEV20 UOJ20:UOR20 UYF20:UYN20 VIB20:VIJ20 VRX20:VSF20 WBT20:WCB20 WLP20:WLX20 WVL20:WVT20 D65556:L65556 IZ65556:JH65556 SV65556:TD65556 ACR65556:ACZ65556 AMN65556:AMV65556 AWJ65556:AWR65556 BGF65556:BGN65556 BQB65556:BQJ65556 BZX65556:CAF65556 CJT65556:CKB65556 CTP65556:CTX65556 DDL65556:DDT65556 DNH65556:DNP65556 DXD65556:DXL65556 EGZ65556:EHH65556 EQV65556:ERD65556 FAR65556:FAZ65556 FKN65556:FKV65556 FUJ65556:FUR65556 GEF65556:GEN65556 GOB65556:GOJ65556 GXX65556:GYF65556 HHT65556:HIB65556 HRP65556:HRX65556 IBL65556:IBT65556 ILH65556:ILP65556 IVD65556:IVL65556 JEZ65556:JFH65556 JOV65556:JPD65556 JYR65556:JYZ65556 KIN65556:KIV65556 KSJ65556:KSR65556 LCF65556:LCN65556 LMB65556:LMJ65556 LVX65556:LWF65556 MFT65556:MGB65556 MPP65556:MPX65556 MZL65556:MZT65556 NJH65556:NJP65556 NTD65556:NTL65556 OCZ65556:ODH65556 OMV65556:OND65556 OWR65556:OWZ65556 PGN65556:PGV65556 PQJ65556:PQR65556 QAF65556:QAN65556 QKB65556:QKJ65556 QTX65556:QUF65556 RDT65556:REB65556 RNP65556:RNX65556 RXL65556:RXT65556 SHH65556:SHP65556 SRD65556:SRL65556 TAZ65556:TBH65556 TKV65556:TLD65556 TUR65556:TUZ65556 UEN65556:UEV65556 UOJ65556:UOR65556 UYF65556:UYN65556 VIB65556:VIJ65556 VRX65556:VSF65556 WBT65556:WCB65556 WLP65556:WLX65556 WVL65556:WVT65556 D131092:L131092 IZ131092:JH131092 SV131092:TD131092 ACR131092:ACZ131092 AMN131092:AMV131092 AWJ131092:AWR131092 BGF131092:BGN131092 BQB131092:BQJ131092 BZX131092:CAF131092 CJT131092:CKB131092 CTP131092:CTX131092 DDL131092:DDT131092 DNH131092:DNP131092 DXD131092:DXL131092 EGZ131092:EHH131092 EQV131092:ERD131092 FAR131092:FAZ131092 FKN131092:FKV131092 FUJ131092:FUR131092 GEF131092:GEN131092 GOB131092:GOJ131092 GXX131092:GYF131092 HHT131092:HIB131092 HRP131092:HRX131092 IBL131092:IBT131092 ILH131092:ILP131092 IVD131092:IVL131092 JEZ131092:JFH131092 JOV131092:JPD131092 JYR131092:JYZ131092 KIN131092:KIV131092 KSJ131092:KSR131092 LCF131092:LCN131092 LMB131092:LMJ131092 LVX131092:LWF131092 MFT131092:MGB131092 MPP131092:MPX131092 MZL131092:MZT131092 NJH131092:NJP131092 NTD131092:NTL131092 OCZ131092:ODH131092 OMV131092:OND131092 OWR131092:OWZ131092 PGN131092:PGV131092 PQJ131092:PQR131092 QAF131092:QAN131092 QKB131092:QKJ131092 QTX131092:QUF131092 RDT131092:REB131092 RNP131092:RNX131092 RXL131092:RXT131092 SHH131092:SHP131092 SRD131092:SRL131092 TAZ131092:TBH131092 TKV131092:TLD131092 TUR131092:TUZ131092 UEN131092:UEV131092 UOJ131092:UOR131092 UYF131092:UYN131092 VIB131092:VIJ131092 VRX131092:VSF131092 WBT131092:WCB131092 WLP131092:WLX131092 WVL131092:WVT131092 D196628:L196628 IZ196628:JH196628 SV196628:TD196628 ACR196628:ACZ196628 AMN196628:AMV196628 AWJ196628:AWR196628 BGF196628:BGN196628 BQB196628:BQJ196628 BZX196628:CAF196628 CJT196628:CKB196628 CTP196628:CTX196628 DDL196628:DDT196628 DNH196628:DNP196628 DXD196628:DXL196628 EGZ196628:EHH196628 EQV196628:ERD196628 FAR196628:FAZ196628 FKN196628:FKV196628 FUJ196628:FUR196628 GEF196628:GEN196628 GOB196628:GOJ196628 GXX196628:GYF196628 HHT196628:HIB196628 HRP196628:HRX196628 IBL196628:IBT196628 ILH196628:ILP196628 IVD196628:IVL196628 JEZ196628:JFH196628 JOV196628:JPD196628 JYR196628:JYZ196628 KIN196628:KIV196628 KSJ196628:KSR196628 LCF196628:LCN196628 LMB196628:LMJ196628 LVX196628:LWF196628 MFT196628:MGB196628 MPP196628:MPX196628 MZL196628:MZT196628 NJH196628:NJP196628 NTD196628:NTL196628 OCZ196628:ODH196628 OMV196628:OND196628 OWR196628:OWZ196628 PGN196628:PGV196628 PQJ196628:PQR196628 QAF196628:QAN196628 QKB196628:QKJ196628 QTX196628:QUF196628 RDT196628:REB196628 RNP196628:RNX196628 RXL196628:RXT196628 SHH196628:SHP196628 SRD196628:SRL196628 TAZ196628:TBH196628 TKV196628:TLD196628 TUR196628:TUZ196628 UEN196628:UEV196628 UOJ196628:UOR196628 UYF196628:UYN196628 VIB196628:VIJ196628 VRX196628:VSF196628 WBT196628:WCB196628 WLP196628:WLX196628 WVL196628:WVT196628 D262164:L262164 IZ262164:JH262164 SV262164:TD262164 ACR262164:ACZ262164 AMN262164:AMV262164 AWJ262164:AWR262164 BGF262164:BGN262164 BQB262164:BQJ262164 BZX262164:CAF262164 CJT262164:CKB262164 CTP262164:CTX262164 DDL262164:DDT262164 DNH262164:DNP262164 DXD262164:DXL262164 EGZ262164:EHH262164 EQV262164:ERD262164 FAR262164:FAZ262164 FKN262164:FKV262164 FUJ262164:FUR262164 GEF262164:GEN262164 GOB262164:GOJ262164 GXX262164:GYF262164 HHT262164:HIB262164 HRP262164:HRX262164 IBL262164:IBT262164 ILH262164:ILP262164 IVD262164:IVL262164 JEZ262164:JFH262164 JOV262164:JPD262164 JYR262164:JYZ262164 KIN262164:KIV262164 KSJ262164:KSR262164 LCF262164:LCN262164 LMB262164:LMJ262164 LVX262164:LWF262164 MFT262164:MGB262164 MPP262164:MPX262164 MZL262164:MZT262164 NJH262164:NJP262164 NTD262164:NTL262164 OCZ262164:ODH262164 OMV262164:OND262164 OWR262164:OWZ262164 PGN262164:PGV262164 PQJ262164:PQR262164 QAF262164:QAN262164 QKB262164:QKJ262164 QTX262164:QUF262164 RDT262164:REB262164 RNP262164:RNX262164 RXL262164:RXT262164 SHH262164:SHP262164 SRD262164:SRL262164 TAZ262164:TBH262164 TKV262164:TLD262164 TUR262164:TUZ262164 UEN262164:UEV262164 UOJ262164:UOR262164 UYF262164:UYN262164 VIB262164:VIJ262164 VRX262164:VSF262164 WBT262164:WCB262164 WLP262164:WLX262164 WVL262164:WVT262164 D327700:L327700 IZ327700:JH327700 SV327700:TD327700 ACR327700:ACZ327700 AMN327700:AMV327700 AWJ327700:AWR327700 BGF327700:BGN327700 BQB327700:BQJ327700 BZX327700:CAF327700 CJT327700:CKB327700 CTP327700:CTX327700 DDL327700:DDT327700 DNH327700:DNP327700 DXD327700:DXL327700 EGZ327700:EHH327700 EQV327700:ERD327700 FAR327700:FAZ327700 FKN327700:FKV327700 FUJ327700:FUR327700 GEF327700:GEN327700 GOB327700:GOJ327700 GXX327700:GYF327700 HHT327700:HIB327700 HRP327700:HRX327700 IBL327700:IBT327700 ILH327700:ILP327700 IVD327700:IVL327700 JEZ327700:JFH327700 JOV327700:JPD327700 JYR327700:JYZ327700 KIN327700:KIV327700 KSJ327700:KSR327700 LCF327700:LCN327700 LMB327700:LMJ327700 LVX327700:LWF327700 MFT327700:MGB327700 MPP327700:MPX327700 MZL327700:MZT327700 NJH327700:NJP327700 NTD327700:NTL327700 OCZ327700:ODH327700 OMV327700:OND327700 OWR327700:OWZ327700 PGN327700:PGV327700 PQJ327700:PQR327700 QAF327700:QAN327700 QKB327700:QKJ327700 QTX327700:QUF327700 RDT327700:REB327700 RNP327700:RNX327700 RXL327700:RXT327700 SHH327700:SHP327700 SRD327700:SRL327700 TAZ327700:TBH327700 TKV327700:TLD327700 TUR327700:TUZ327700 UEN327700:UEV327700 UOJ327700:UOR327700 UYF327700:UYN327700 VIB327700:VIJ327700 VRX327700:VSF327700 WBT327700:WCB327700 WLP327700:WLX327700 WVL327700:WVT327700 D393236:L393236 IZ393236:JH393236 SV393236:TD393236 ACR393236:ACZ393236 AMN393236:AMV393236 AWJ393236:AWR393236 BGF393236:BGN393236 BQB393236:BQJ393236 BZX393236:CAF393236 CJT393236:CKB393236 CTP393236:CTX393236 DDL393236:DDT393236 DNH393236:DNP393236 DXD393236:DXL393236 EGZ393236:EHH393236 EQV393236:ERD393236 FAR393236:FAZ393236 FKN393236:FKV393236 FUJ393236:FUR393236 GEF393236:GEN393236 GOB393236:GOJ393236 GXX393236:GYF393236 HHT393236:HIB393236 HRP393236:HRX393236 IBL393236:IBT393236 ILH393236:ILP393236 IVD393236:IVL393236 JEZ393236:JFH393236 JOV393236:JPD393236 JYR393236:JYZ393236 KIN393236:KIV393236 KSJ393236:KSR393236 LCF393236:LCN393236 LMB393236:LMJ393236 LVX393236:LWF393236 MFT393236:MGB393236 MPP393236:MPX393236 MZL393236:MZT393236 NJH393236:NJP393236 NTD393236:NTL393236 OCZ393236:ODH393236 OMV393236:OND393236 OWR393236:OWZ393236 PGN393236:PGV393236 PQJ393236:PQR393236 QAF393236:QAN393236 QKB393236:QKJ393236 QTX393236:QUF393236 RDT393236:REB393236 RNP393236:RNX393236 RXL393236:RXT393236 SHH393236:SHP393236 SRD393236:SRL393236 TAZ393236:TBH393236 TKV393236:TLD393236 TUR393236:TUZ393236 UEN393236:UEV393236 UOJ393236:UOR393236 UYF393236:UYN393236 VIB393236:VIJ393236 VRX393236:VSF393236 WBT393236:WCB393236 WLP393236:WLX393236 WVL393236:WVT393236 D458772:L458772 IZ458772:JH458772 SV458772:TD458772 ACR458772:ACZ458772 AMN458772:AMV458772 AWJ458772:AWR458772 BGF458772:BGN458772 BQB458772:BQJ458772 BZX458772:CAF458772 CJT458772:CKB458772 CTP458772:CTX458772 DDL458772:DDT458772 DNH458772:DNP458772 DXD458772:DXL458772 EGZ458772:EHH458772 EQV458772:ERD458772 FAR458772:FAZ458772 FKN458772:FKV458772 FUJ458772:FUR458772 GEF458772:GEN458772 GOB458772:GOJ458772 GXX458772:GYF458772 HHT458772:HIB458772 HRP458772:HRX458772 IBL458772:IBT458772 ILH458772:ILP458772 IVD458772:IVL458772 JEZ458772:JFH458772 JOV458772:JPD458772 JYR458772:JYZ458772 KIN458772:KIV458772 KSJ458772:KSR458772 LCF458772:LCN458772 LMB458772:LMJ458772 LVX458772:LWF458772 MFT458772:MGB458772 MPP458772:MPX458772 MZL458772:MZT458772 NJH458772:NJP458772 NTD458772:NTL458772 OCZ458772:ODH458772 OMV458772:OND458772 OWR458772:OWZ458772 PGN458772:PGV458772 PQJ458772:PQR458772 QAF458772:QAN458772 QKB458772:QKJ458772 QTX458772:QUF458772 RDT458772:REB458772 RNP458772:RNX458772 RXL458772:RXT458772 SHH458772:SHP458772 SRD458772:SRL458772 TAZ458772:TBH458772 TKV458772:TLD458772 TUR458772:TUZ458772 UEN458772:UEV458772 UOJ458772:UOR458772 UYF458772:UYN458772 VIB458772:VIJ458772 VRX458772:VSF458772 WBT458772:WCB458772 WLP458772:WLX458772 WVL458772:WVT458772 D524308:L524308 IZ524308:JH524308 SV524308:TD524308 ACR524308:ACZ524308 AMN524308:AMV524308 AWJ524308:AWR524308 BGF524308:BGN524308 BQB524308:BQJ524308 BZX524308:CAF524308 CJT524308:CKB524308 CTP524308:CTX524308 DDL524308:DDT524308 DNH524308:DNP524308 DXD524308:DXL524308 EGZ524308:EHH524308 EQV524308:ERD524308 FAR524308:FAZ524308 FKN524308:FKV524308 FUJ524308:FUR524308 GEF524308:GEN524308 GOB524308:GOJ524308 GXX524308:GYF524308 HHT524308:HIB524308 HRP524308:HRX524308 IBL524308:IBT524308 ILH524308:ILP524308 IVD524308:IVL524308 JEZ524308:JFH524308 JOV524308:JPD524308 JYR524308:JYZ524308 KIN524308:KIV524308 KSJ524308:KSR524308 LCF524308:LCN524308 LMB524308:LMJ524308 LVX524308:LWF524308 MFT524308:MGB524308 MPP524308:MPX524308 MZL524308:MZT524308 NJH524308:NJP524308 NTD524308:NTL524308 OCZ524308:ODH524308 OMV524308:OND524308 OWR524308:OWZ524308 PGN524308:PGV524308 PQJ524308:PQR524308 QAF524308:QAN524308 QKB524308:QKJ524308 QTX524308:QUF524308 RDT524308:REB524308 RNP524308:RNX524308 RXL524308:RXT524308 SHH524308:SHP524308 SRD524308:SRL524308 TAZ524308:TBH524308 TKV524308:TLD524308 TUR524308:TUZ524308 UEN524308:UEV524308 UOJ524308:UOR524308 UYF524308:UYN524308 VIB524308:VIJ524308 VRX524308:VSF524308 WBT524308:WCB524308 WLP524308:WLX524308 WVL524308:WVT524308 D589844:L589844 IZ589844:JH589844 SV589844:TD589844 ACR589844:ACZ589844 AMN589844:AMV589844 AWJ589844:AWR589844 BGF589844:BGN589844 BQB589844:BQJ589844 BZX589844:CAF589844 CJT589844:CKB589844 CTP589844:CTX589844 DDL589844:DDT589844 DNH589844:DNP589844 DXD589844:DXL589844 EGZ589844:EHH589844 EQV589844:ERD589844 FAR589844:FAZ589844 FKN589844:FKV589844 FUJ589844:FUR589844 GEF589844:GEN589844 GOB589844:GOJ589844 GXX589844:GYF589844 HHT589844:HIB589844 HRP589844:HRX589844 IBL589844:IBT589844 ILH589844:ILP589844 IVD589844:IVL589844 JEZ589844:JFH589844 JOV589844:JPD589844 JYR589844:JYZ589844 KIN589844:KIV589844 KSJ589844:KSR589844 LCF589844:LCN589844 LMB589844:LMJ589844 LVX589844:LWF589844 MFT589844:MGB589844 MPP589844:MPX589844 MZL589844:MZT589844 NJH589844:NJP589844 NTD589844:NTL589844 OCZ589844:ODH589844 OMV589844:OND589844 OWR589844:OWZ589844 PGN589844:PGV589844 PQJ589844:PQR589844 QAF589844:QAN589844 QKB589844:QKJ589844 QTX589844:QUF589844 RDT589844:REB589844 RNP589844:RNX589844 RXL589844:RXT589844 SHH589844:SHP589844 SRD589844:SRL589844 TAZ589844:TBH589844 TKV589844:TLD589844 TUR589844:TUZ589844 UEN589844:UEV589844 UOJ589844:UOR589844 UYF589844:UYN589844 VIB589844:VIJ589844 VRX589844:VSF589844 WBT589844:WCB589844 WLP589844:WLX589844 WVL589844:WVT589844 D655380:L655380 IZ655380:JH655380 SV655380:TD655380 ACR655380:ACZ655380 AMN655380:AMV655380 AWJ655380:AWR655380 BGF655380:BGN655380 BQB655380:BQJ655380 BZX655380:CAF655380 CJT655380:CKB655380 CTP655380:CTX655380 DDL655380:DDT655380 DNH655380:DNP655380 DXD655380:DXL655380 EGZ655380:EHH655380 EQV655380:ERD655380 FAR655380:FAZ655380 FKN655380:FKV655380 FUJ655380:FUR655380 GEF655380:GEN655380 GOB655380:GOJ655380 GXX655380:GYF655380 HHT655380:HIB655380 HRP655380:HRX655380 IBL655380:IBT655380 ILH655380:ILP655380 IVD655380:IVL655380 JEZ655380:JFH655380 JOV655380:JPD655380 JYR655380:JYZ655380 KIN655380:KIV655380 KSJ655380:KSR655380 LCF655380:LCN655380 LMB655380:LMJ655380 LVX655380:LWF655380 MFT655380:MGB655380 MPP655380:MPX655380 MZL655380:MZT655380 NJH655380:NJP655380 NTD655380:NTL655380 OCZ655380:ODH655380 OMV655380:OND655380 OWR655380:OWZ655380 PGN655380:PGV655380 PQJ655380:PQR655380 QAF655380:QAN655380 QKB655380:QKJ655380 QTX655380:QUF655380 RDT655380:REB655380 RNP655380:RNX655380 RXL655380:RXT655380 SHH655380:SHP655380 SRD655380:SRL655380 TAZ655380:TBH655380 TKV655380:TLD655380 TUR655380:TUZ655380 UEN655380:UEV655380 UOJ655380:UOR655380 UYF655380:UYN655380 VIB655380:VIJ655380 VRX655380:VSF655380 WBT655380:WCB655380 WLP655380:WLX655380 WVL655380:WVT655380 D720916:L720916 IZ720916:JH720916 SV720916:TD720916 ACR720916:ACZ720916 AMN720916:AMV720916 AWJ720916:AWR720916 BGF720916:BGN720916 BQB720916:BQJ720916 BZX720916:CAF720916 CJT720916:CKB720916 CTP720916:CTX720916 DDL720916:DDT720916 DNH720916:DNP720916 DXD720916:DXL720916 EGZ720916:EHH720916 EQV720916:ERD720916 FAR720916:FAZ720916 FKN720916:FKV720916 FUJ720916:FUR720916 GEF720916:GEN720916 GOB720916:GOJ720916 GXX720916:GYF720916 HHT720916:HIB720916 HRP720916:HRX720916 IBL720916:IBT720916 ILH720916:ILP720916 IVD720916:IVL720916 JEZ720916:JFH720916 JOV720916:JPD720916 JYR720916:JYZ720916 KIN720916:KIV720916 KSJ720916:KSR720916 LCF720916:LCN720916 LMB720916:LMJ720916 LVX720916:LWF720916 MFT720916:MGB720916 MPP720916:MPX720916 MZL720916:MZT720916 NJH720916:NJP720916 NTD720916:NTL720916 OCZ720916:ODH720916 OMV720916:OND720916 OWR720916:OWZ720916 PGN720916:PGV720916 PQJ720916:PQR720916 QAF720916:QAN720916 QKB720916:QKJ720916 QTX720916:QUF720916 RDT720916:REB720916 RNP720916:RNX720916 RXL720916:RXT720916 SHH720916:SHP720916 SRD720916:SRL720916 TAZ720916:TBH720916 TKV720916:TLD720916 TUR720916:TUZ720916 UEN720916:UEV720916 UOJ720916:UOR720916 UYF720916:UYN720916 VIB720916:VIJ720916 VRX720916:VSF720916 WBT720916:WCB720916 WLP720916:WLX720916 WVL720916:WVT720916 D786452:L786452 IZ786452:JH786452 SV786452:TD786452 ACR786452:ACZ786452 AMN786452:AMV786452 AWJ786452:AWR786452 BGF786452:BGN786452 BQB786452:BQJ786452 BZX786452:CAF786452 CJT786452:CKB786452 CTP786452:CTX786452 DDL786452:DDT786452 DNH786452:DNP786452 DXD786452:DXL786452 EGZ786452:EHH786452 EQV786452:ERD786452 FAR786452:FAZ786452 FKN786452:FKV786452 FUJ786452:FUR786452 GEF786452:GEN786452 GOB786452:GOJ786452 GXX786452:GYF786452 HHT786452:HIB786452 HRP786452:HRX786452 IBL786452:IBT786452 ILH786452:ILP786452 IVD786452:IVL786452 JEZ786452:JFH786452 JOV786452:JPD786452 JYR786452:JYZ786452 KIN786452:KIV786452 KSJ786452:KSR786452 LCF786452:LCN786452 LMB786452:LMJ786452 LVX786452:LWF786452 MFT786452:MGB786452 MPP786452:MPX786452 MZL786452:MZT786452 NJH786452:NJP786452 NTD786452:NTL786452 OCZ786452:ODH786452 OMV786452:OND786452 OWR786452:OWZ786452 PGN786452:PGV786452 PQJ786452:PQR786452 QAF786452:QAN786452 QKB786452:QKJ786452 QTX786452:QUF786452 RDT786452:REB786452 RNP786452:RNX786452 RXL786452:RXT786452 SHH786452:SHP786452 SRD786452:SRL786452 TAZ786452:TBH786452 TKV786452:TLD786452 TUR786452:TUZ786452 UEN786452:UEV786452 UOJ786452:UOR786452 UYF786452:UYN786452 VIB786452:VIJ786452 VRX786452:VSF786452 WBT786452:WCB786452 WLP786452:WLX786452 WVL786452:WVT786452 D851988:L851988 IZ851988:JH851988 SV851988:TD851988 ACR851988:ACZ851988 AMN851988:AMV851988 AWJ851988:AWR851988 BGF851988:BGN851988 BQB851988:BQJ851988 BZX851988:CAF851988 CJT851988:CKB851988 CTP851988:CTX851988 DDL851988:DDT851988 DNH851988:DNP851988 DXD851988:DXL851988 EGZ851988:EHH851988 EQV851988:ERD851988 FAR851988:FAZ851988 FKN851988:FKV851988 FUJ851988:FUR851988 GEF851988:GEN851988 GOB851988:GOJ851988 GXX851988:GYF851988 HHT851988:HIB851988 HRP851988:HRX851988 IBL851988:IBT851988 ILH851988:ILP851988 IVD851988:IVL851988 JEZ851988:JFH851988 JOV851988:JPD851988 JYR851988:JYZ851988 KIN851988:KIV851988 KSJ851988:KSR851988 LCF851988:LCN851988 LMB851988:LMJ851988 LVX851988:LWF851988 MFT851988:MGB851988 MPP851988:MPX851988 MZL851988:MZT851988 NJH851988:NJP851988 NTD851988:NTL851988 OCZ851988:ODH851988 OMV851988:OND851988 OWR851988:OWZ851988 PGN851988:PGV851988 PQJ851988:PQR851988 QAF851988:QAN851988 QKB851988:QKJ851988 QTX851988:QUF851988 RDT851988:REB851988 RNP851988:RNX851988 RXL851988:RXT851988 SHH851988:SHP851988 SRD851988:SRL851988 TAZ851988:TBH851988 TKV851988:TLD851988 TUR851988:TUZ851988 UEN851988:UEV851988 UOJ851988:UOR851988 UYF851988:UYN851988 VIB851988:VIJ851988 VRX851988:VSF851988 WBT851988:WCB851988 WLP851988:WLX851988 WVL851988:WVT851988 D917524:L917524 IZ917524:JH917524 SV917524:TD917524 ACR917524:ACZ917524 AMN917524:AMV917524 AWJ917524:AWR917524 BGF917524:BGN917524 BQB917524:BQJ917524 BZX917524:CAF917524 CJT917524:CKB917524 CTP917524:CTX917524 DDL917524:DDT917524 DNH917524:DNP917524 DXD917524:DXL917524 EGZ917524:EHH917524 EQV917524:ERD917524 FAR917524:FAZ917524 FKN917524:FKV917524 FUJ917524:FUR917524 GEF917524:GEN917524 GOB917524:GOJ917524 GXX917524:GYF917524 HHT917524:HIB917524 HRP917524:HRX917524 IBL917524:IBT917524 ILH917524:ILP917524 IVD917524:IVL917524 JEZ917524:JFH917524 JOV917524:JPD917524 JYR917524:JYZ917524 KIN917524:KIV917524 KSJ917524:KSR917524 LCF917524:LCN917524 LMB917524:LMJ917524 LVX917524:LWF917524 MFT917524:MGB917524 MPP917524:MPX917524 MZL917524:MZT917524 NJH917524:NJP917524 NTD917524:NTL917524 OCZ917524:ODH917524 OMV917524:OND917524 OWR917524:OWZ917524 PGN917524:PGV917524 PQJ917524:PQR917524 QAF917524:QAN917524 QKB917524:QKJ917524 QTX917524:QUF917524 RDT917524:REB917524 RNP917524:RNX917524 RXL917524:RXT917524 SHH917524:SHP917524 SRD917524:SRL917524 TAZ917524:TBH917524 TKV917524:TLD917524 TUR917524:TUZ917524 UEN917524:UEV917524 UOJ917524:UOR917524 UYF917524:UYN917524 VIB917524:VIJ917524 VRX917524:VSF917524 WBT917524:WCB917524 WLP917524:WLX917524 WVL917524:WVT917524 D983060:L983060 IZ983060:JH983060 SV983060:TD983060 ACR983060:ACZ983060 AMN983060:AMV983060 AWJ983060:AWR983060 BGF983060:BGN983060 BQB983060:BQJ983060 BZX983060:CAF983060 CJT983060:CKB983060 CTP983060:CTX983060 DDL983060:DDT983060 DNH983060:DNP983060 DXD983060:DXL983060 EGZ983060:EHH983060 EQV983060:ERD983060 FAR983060:FAZ983060 FKN983060:FKV983060 FUJ983060:FUR983060 GEF983060:GEN983060 GOB983060:GOJ983060 GXX983060:GYF983060 HHT983060:HIB983060 HRP983060:HRX983060 IBL983060:IBT983060 ILH983060:ILP983060 IVD983060:IVL983060 JEZ983060:JFH983060 JOV983060:JPD983060 JYR983060:JYZ983060 KIN983060:KIV983060 KSJ983060:KSR983060 LCF983060:LCN983060 LMB983060:LMJ983060 LVX983060:LWF983060 MFT983060:MGB983060 MPP983060:MPX983060 MZL983060:MZT983060 NJH983060:NJP983060 NTD983060:NTL983060 OCZ983060:ODH983060 OMV983060:OND983060 OWR983060:OWZ983060 PGN983060:PGV983060 PQJ983060:PQR983060 QAF983060:QAN983060 QKB983060:QKJ983060 QTX983060:QUF983060 RDT983060:REB983060 RNP983060:RNX983060 RXL983060:RXT983060 SHH983060:SHP983060 SRD983060:SRL983060 TAZ983060:TBH983060 TKV983060:TLD983060 TUR983060:TUZ983060 UEN983060:UEV983060 UOJ983060:UOR983060 UYF983060:UYN983060 VIB983060:VIJ983060 VRX983060:VSF983060 WBT983060:WCB983060 WLP983060:WLX983060 WVL983060:WVT983060">
      <formula1>$A$117:$A$120</formula1>
    </dataValidation>
    <dataValidation type="list" allowBlank="1" showInputMessage="1" showErrorMessage="1" prompt="wybierz Program z listy" sqref="E12:L12 JA12:JH12 SW12:TD12 ACS12:ACZ12 AMO12:AMV12 AWK12:AWR12 BGG12:BGN12 BQC12:BQJ12 BZY12:CAF12 CJU12:CKB12 CTQ12:CTX12 DDM12:DDT12 DNI12:DNP12 DXE12:DXL12 EHA12:EHH12 EQW12:ERD12 FAS12:FAZ12 FKO12:FKV12 FUK12:FUR12 GEG12:GEN12 GOC12:GOJ12 GXY12:GYF12 HHU12:HIB12 HRQ12:HRX12 IBM12:IBT12 ILI12:ILP12 IVE12:IVL12 JFA12:JFH12 JOW12:JPD12 JYS12:JYZ12 KIO12:KIV12 KSK12:KSR12 LCG12:LCN12 LMC12:LMJ12 LVY12:LWF12 MFU12:MGB12 MPQ12:MPX12 MZM12:MZT12 NJI12:NJP12 NTE12:NTL12 ODA12:ODH12 OMW12:OND12 OWS12:OWZ12 PGO12:PGV12 PQK12:PQR12 QAG12:QAN12 QKC12:QKJ12 QTY12:QUF12 RDU12:REB12 RNQ12:RNX12 RXM12:RXT12 SHI12:SHP12 SRE12:SRL12 TBA12:TBH12 TKW12:TLD12 TUS12:TUZ12 UEO12:UEV12 UOK12:UOR12 UYG12:UYN12 VIC12:VIJ12 VRY12:VSF12 WBU12:WCB12 WLQ12:WLX12 WVM12:WVT12 E65548:L65548 JA65548:JH65548 SW65548:TD65548 ACS65548:ACZ65548 AMO65548:AMV65548 AWK65548:AWR65548 BGG65548:BGN65548 BQC65548:BQJ65548 BZY65548:CAF65548 CJU65548:CKB65548 CTQ65548:CTX65548 DDM65548:DDT65548 DNI65548:DNP65548 DXE65548:DXL65548 EHA65548:EHH65548 EQW65548:ERD65548 FAS65548:FAZ65548 FKO65548:FKV65548 FUK65548:FUR65548 GEG65548:GEN65548 GOC65548:GOJ65548 GXY65548:GYF65548 HHU65548:HIB65548 HRQ65548:HRX65548 IBM65548:IBT65548 ILI65548:ILP65548 IVE65548:IVL65548 JFA65548:JFH65548 JOW65548:JPD65548 JYS65548:JYZ65548 KIO65548:KIV65548 KSK65548:KSR65548 LCG65548:LCN65548 LMC65548:LMJ65548 LVY65548:LWF65548 MFU65548:MGB65548 MPQ65548:MPX65548 MZM65548:MZT65548 NJI65548:NJP65548 NTE65548:NTL65548 ODA65548:ODH65548 OMW65548:OND65548 OWS65548:OWZ65548 PGO65548:PGV65548 PQK65548:PQR65548 QAG65548:QAN65548 QKC65548:QKJ65548 QTY65548:QUF65548 RDU65548:REB65548 RNQ65548:RNX65548 RXM65548:RXT65548 SHI65548:SHP65548 SRE65548:SRL65548 TBA65548:TBH65548 TKW65548:TLD65548 TUS65548:TUZ65548 UEO65548:UEV65548 UOK65548:UOR65548 UYG65548:UYN65548 VIC65548:VIJ65548 VRY65548:VSF65548 WBU65548:WCB65548 WLQ65548:WLX65548 WVM65548:WVT65548 E131084:L131084 JA131084:JH131084 SW131084:TD131084 ACS131084:ACZ131084 AMO131084:AMV131084 AWK131084:AWR131084 BGG131084:BGN131084 BQC131084:BQJ131084 BZY131084:CAF131084 CJU131084:CKB131084 CTQ131084:CTX131084 DDM131084:DDT131084 DNI131084:DNP131084 DXE131084:DXL131084 EHA131084:EHH131084 EQW131084:ERD131084 FAS131084:FAZ131084 FKO131084:FKV131084 FUK131084:FUR131084 GEG131084:GEN131084 GOC131084:GOJ131084 GXY131084:GYF131084 HHU131084:HIB131084 HRQ131084:HRX131084 IBM131084:IBT131084 ILI131084:ILP131084 IVE131084:IVL131084 JFA131084:JFH131084 JOW131084:JPD131084 JYS131084:JYZ131084 KIO131084:KIV131084 KSK131084:KSR131084 LCG131084:LCN131084 LMC131084:LMJ131084 LVY131084:LWF131084 MFU131084:MGB131084 MPQ131084:MPX131084 MZM131084:MZT131084 NJI131084:NJP131084 NTE131084:NTL131084 ODA131084:ODH131084 OMW131084:OND131084 OWS131084:OWZ131084 PGO131084:PGV131084 PQK131084:PQR131084 QAG131084:QAN131084 QKC131084:QKJ131084 QTY131084:QUF131084 RDU131084:REB131084 RNQ131084:RNX131084 RXM131084:RXT131084 SHI131084:SHP131084 SRE131084:SRL131084 TBA131084:TBH131084 TKW131084:TLD131084 TUS131084:TUZ131084 UEO131084:UEV131084 UOK131084:UOR131084 UYG131084:UYN131084 VIC131084:VIJ131084 VRY131084:VSF131084 WBU131084:WCB131084 WLQ131084:WLX131084 WVM131084:WVT131084 E196620:L196620 JA196620:JH196620 SW196620:TD196620 ACS196620:ACZ196620 AMO196620:AMV196620 AWK196620:AWR196620 BGG196620:BGN196620 BQC196620:BQJ196620 BZY196620:CAF196620 CJU196620:CKB196620 CTQ196620:CTX196620 DDM196620:DDT196620 DNI196620:DNP196620 DXE196620:DXL196620 EHA196620:EHH196620 EQW196620:ERD196620 FAS196620:FAZ196620 FKO196620:FKV196620 FUK196620:FUR196620 GEG196620:GEN196620 GOC196620:GOJ196620 GXY196620:GYF196620 HHU196620:HIB196620 HRQ196620:HRX196620 IBM196620:IBT196620 ILI196620:ILP196620 IVE196620:IVL196620 JFA196620:JFH196620 JOW196620:JPD196620 JYS196620:JYZ196620 KIO196620:KIV196620 KSK196620:KSR196620 LCG196620:LCN196620 LMC196620:LMJ196620 LVY196620:LWF196620 MFU196620:MGB196620 MPQ196620:MPX196620 MZM196620:MZT196620 NJI196620:NJP196620 NTE196620:NTL196620 ODA196620:ODH196620 OMW196620:OND196620 OWS196620:OWZ196620 PGO196620:PGV196620 PQK196620:PQR196620 QAG196620:QAN196620 QKC196620:QKJ196620 QTY196620:QUF196620 RDU196620:REB196620 RNQ196620:RNX196620 RXM196620:RXT196620 SHI196620:SHP196620 SRE196620:SRL196620 TBA196620:TBH196620 TKW196620:TLD196620 TUS196620:TUZ196620 UEO196620:UEV196620 UOK196620:UOR196620 UYG196620:UYN196620 VIC196620:VIJ196620 VRY196620:VSF196620 WBU196620:WCB196620 WLQ196620:WLX196620 WVM196620:WVT196620 E262156:L262156 JA262156:JH262156 SW262156:TD262156 ACS262156:ACZ262156 AMO262156:AMV262156 AWK262156:AWR262156 BGG262156:BGN262156 BQC262156:BQJ262156 BZY262156:CAF262156 CJU262156:CKB262156 CTQ262156:CTX262156 DDM262156:DDT262156 DNI262156:DNP262156 DXE262156:DXL262156 EHA262156:EHH262156 EQW262156:ERD262156 FAS262156:FAZ262156 FKO262156:FKV262156 FUK262156:FUR262156 GEG262156:GEN262156 GOC262156:GOJ262156 GXY262156:GYF262156 HHU262156:HIB262156 HRQ262156:HRX262156 IBM262156:IBT262156 ILI262156:ILP262156 IVE262156:IVL262156 JFA262156:JFH262156 JOW262156:JPD262156 JYS262156:JYZ262156 KIO262156:KIV262156 KSK262156:KSR262156 LCG262156:LCN262156 LMC262156:LMJ262156 LVY262156:LWF262156 MFU262156:MGB262156 MPQ262156:MPX262156 MZM262156:MZT262156 NJI262156:NJP262156 NTE262156:NTL262156 ODA262156:ODH262156 OMW262156:OND262156 OWS262156:OWZ262156 PGO262156:PGV262156 PQK262156:PQR262156 QAG262156:QAN262156 QKC262156:QKJ262156 QTY262156:QUF262156 RDU262156:REB262156 RNQ262156:RNX262156 RXM262156:RXT262156 SHI262156:SHP262156 SRE262156:SRL262156 TBA262156:TBH262156 TKW262156:TLD262156 TUS262156:TUZ262156 UEO262156:UEV262156 UOK262156:UOR262156 UYG262156:UYN262156 VIC262156:VIJ262156 VRY262156:VSF262156 WBU262156:WCB262156 WLQ262156:WLX262156 WVM262156:WVT262156 E327692:L327692 JA327692:JH327692 SW327692:TD327692 ACS327692:ACZ327692 AMO327692:AMV327692 AWK327692:AWR327692 BGG327692:BGN327692 BQC327692:BQJ327692 BZY327692:CAF327692 CJU327692:CKB327692 CTQ327692:CTX327692 DDM327692:DDT327692 DNI327692:DNP327692 DXE327692:DXL327692 EHA327692:EHH327692 EQW327692:ERD327692 FAS327692:FAZ327692 FKO327692:FKV327692 FUK327692:FUR327692 GEG327692:GEN327692 GOC327692:GOJ327692 GXY327692:GYF327692 HHU327692:HIB327692 HRQ327692:HRX327692 IBM327692:IBT327692 ILI327692:ILP327692 IVE327692:IVL327692 JFA327692:JFH327692 JOW327692:JPD327692 JYS327692:JYZ327692 KIO327692:KIV327692 KSK327692:KSR327692 LCG327692:LCN327692 LMC327692:LMJ327692 LVY327692:LWF327692 MFU327692:MGB327692 MPQ327692:MPX327692 MZM327692:MZT327692 NJI327692:NJP327692 NTE327692:NTL327692 ODA327692:ODH327692 OMW327692:OND327692 OWS327692:OWZ327692 PGO327692:PGV327692 PQK327692:PQR327692 QAG327692:QAN327692 QKC327692:QKJ327692 QTY327692:QUF327692 RDU327692:REB327692 RNQ327692:RNX327692 RXM327692:RXT327692 SHI327692:SHP327692 SRE327692:SRL327692 TBA327692:TBH327692 TKW327692:TLD327692 TUS327692:TUZ327692 UEO327692:UEV327692 UOK327692:UOR327692 UYG327692:UYN327692 VIC327692:VIJ327692 VRY327692:VSF327692 WBU327692:WCB327692 WLQ327692:WLX327692 WVM327692:WVT327692 E393228:L393228 JA393228:JH393228 SW393228:TD393228 ACS393228:ACZ393228 AMO393228:AMV393228 AWK393228:AWR393228 BGG393228:BGN393228 BQC393228:BQJ393228 BZY393228:CAF393228 CJU393228:CKB393228 CTQ393228:CTX393228 DDM393228:DDT393228 DNI393228:DNP393228 DXE393228:DXL393228 EHA393228:EHH393228 EQW393228:ERD393228 FAS393228:FAZ393228 FKO393228:FKV393228 FUK393228:FUR393228 GEG393228:GEN393228 GOC393228:GOJ393228 GXY393228:GYF393228 HHU393228:HIB393228 HRQ393228:HRX393228 IBM393228:IBT393228 ILI393228:ILP393228 IVE393228:IVL393228 JFA393228:JFH393228 JOW393228:JPD393228 JYS393228:JYZ393228 KIO393228:KIV393228 KSK393228:KSR393228 LCG393228:LCN393228 LMC393228:LMJ393228 LVY393228:LWF393228 MFU393228:MGB393228 MPQ393228:MPX393228 MZM393228:MZT393228 NJI393228:NJP393228 NTE393228:NTL393228 ODA393228:ODH393228 OMW393228:OND393228 OWS393228:OWZ393228 PGO393228:PGV393228 PQK393228:PQR393228 QAG393228:QAN393228 QKC393228:QKJ393228 QTY393228:QUF393228 RDU393228:REB393228 RNQ393228:RNX393228 RXM393228:RXT393228 SHI393228:SHP393228 SRE393228:SRL393228 TBA393228:TBH393228 TKW393228:TLD393228 TUS393228:TUZ393228 UEO393228:UEV393228 UOK393228:UOR393228 UYG393228:UYN393228 VIC393228:VIJ393228 VRY393228:VSF393228 WBU393228:WCB393228 WLQ393228:WLX393228 WVM393228:WVT393228 E458764:L458764 JA458764:JH458764 SW458764:TD458764 ACS458764:ACZ458764 AMO458764:AMV458764 AWK458764:AWR458764 BGG458764:BGN458764 BQC458764:BQJ458764 BZY458764:CAF458764 CJU458764:CKB458764 CTQ458764:CTX458764 DDM458764:DDT458764 DNI458764:DNP458764 DXE458764:DXL458764 EHA458764:EHH458764 EQW458764:ERD458764 FAS458764:FAZ458764 FKO458764:FKV458764 FUK458764:FUR458764 GEG458764:GEN458764 GOC458764:GOJ458764 GXY458764:GYF458764 HHU458764:HIB458764 HRQ458764:HRX458764 IBM458764:IBT458764 ILI458764:ILP458764 IVE458764:IVL458764 JFA458764:JFH458764 JOW458764:JPD458764 JYS458764:JYZ458764 KIO458764:KIV458764 KSK458764:KSR458764 LCG458764:LCN458764 LMC458764:LMJ458764 LVY458764:LWF458764 MFU458764:MGB458764 MPQ458764:MPX458764 MZM458764:MZT458764 NJI458764:NJP458764 NTE458764:NTL458764 ODA458764:ODH458764 OMW458764:OND458764 OWS458764:OWZ458764 PGO458764:PGV458764 PQK458764:PQR458764 QAG458764:QAN458764 QKC458764:QKJ458764 QTY458764:QUF458764 RDU458764:REB458764 RNQ458764:RNX458764 RXM458764:RXT458764 SHI458764:SHP458764 SRE458764:SRL458764 TBA458764:TBH458764 TKW458764:TLD458764 TUS458764:TUZ458764 UEO458764:UEV458764 UOK458764:UOR458764 UYG458764:UYN458764 VIC458764:VIJ458764 VRY458764:VSF458764 WBU458764:WCB458764 WLQ458764:WLX458764 WVM458764:WVT458764 E524300:L524300 JA524300:JH524300 SW524300:TD524300 ACS524300:ACZ524300 AMO524300:AMV524300 AWK524300:AWR524300 BGG524300:BGN524300 BQC524300:BQJ524300 BZY524300:CAF524300 CJU524300:CKB524300 CTQ524300:CTX524300 DDM524300:DDT524300 DNI524300:DNP524300 DXE524300:DXL524300 EHA524300:EHH524300 EQW524300:ERD524300 FAS524300:FAZ524300 FKO524300:FKV524300 FUK524300:FUR524300 GEG524300:GEN524300 GOC524300:GOJ524300 GXY524300:GYF524300 HHU524300:HIB524300 HRQ524300:HRX524300 IBM524300:IBT524300 ILI524300:ILP524300 IVE524300:IVL524300 JFA524300:JFH524300 JOW524300:JPD524300 JYS524300:JYZ524300 KIO524300:KIV524300 KSK524300:KSR524300 LCG524300:LCN524300 LMC524300:LMJ524300 LVY524300:LWF524300 MFU524300:MGB524300 MPQ524300:MPX524300 MZM524300:MZT524300 NJI524300:NJP524300 NTE524300:NTL524300 ODA524300:ODH524300 OMW524300:OND524300 OWS524300:OWZ524300 PGO524300:PGV524300 PQK524300:PQR524300 QAG524300:QAN524300 QKC524300:QKJ524300 QTY524300:QUF524300 RDU524300:REB524300 RNQ524300:RNX524300 RXM524300:RXT524300 SHI524300:SHP524300 SRE524300:SRL524300 TBA524300:TBH524300 TKW524300:TLD524300 TUS524300:TUZ524300 UEO524300:UEV524300 UOK524300:UOR524300 UYG524300:UYN524300 VIC524300:VIJ524300 VRY524300:VSF524300 WBU524300:WCB524300 WLQ524300:WLX524300 WVM524300:WVT524300 E589836:L589836 JA589836:JH589836 SW589836:TD589836 ACS589836:ACZ589836 AMO589836:AMV589836 AWK589836:AWR589836 BGG589836:BGN589836 BQC589836:BQJ589836 BZY589836:CAF589836 CJU589836:CKB589836 CTQ589836:CTX589836 DDM589836:DDT589836 DNI589836:DNP589836 DXE589836:DXL589836 EHA589836:EHH589836 EQW589836:ERD589836 FAS589836:FAZ589836 FKO589836:FKV589836 FUK589836:FUR589836 GEG589836:GEN589836 GOC589836:GOJ589836 GXY589836:GYF589836 HHU589836:HIB589836 HRQ589836:HRX589836 IBM589836:IBT589836 ILI589836:ILP589836 IVE589836:IVL589836 JFA589836:JFH589836 JOW589836:JPD589836 JYS589836:JYZ589836 KIO589836:KIV589836 KSK589836:KSR589836 LCG589836:LCN589836 LMC589836:LMJ589836 LVY589836:LWF589836 MFU589836:MGB589836 MPQ589836:MPX589836 MZM589836:MZT589836 NJI589836:NJP589836 NTE589836:NTL589836 ODA589836:ODH589836 OMW589836:OND589836 OWS589836:OWZ589836 PGO589836:PGV589836 PQK589836:PQR589836 QAG589836:QAN589836 QKC589836:QKJ589836 QTY589836:QUF589836 RDU589836:REB589836 RNQ589836:RNX589836 RXM589836:RXT589836 SHI589836:SHP589836 SRE589836:SRL589836 TBA589836:TBH589836 TKW589836:TLD589836 TUS589836:TUZ589836 UEO589836:UEV589836 UOK589836:UOR589836 UYG589836:UYN589836 VIC589836:VIJ589836 VRY589836:VSF589836 WBU589836:WCB589836 WLQ589836:WLX589836 WVM589836:WVT589836 E655372:L655372 JA655372:JH655372 SW655372:TD655372 ACS655372:ACZ655372 AMO655372:AMV655372 AWK655372:AWR655372 BGG655372:BGN655372 BQC655372:BQJ655372 BZY655372:CAF655372 CJU655372:CKB655372 CTQ655372:CTX655372 DDM655372:DDT655372 DNI655372:DNP655372 DXE655372:DXL655372 EHA655372:EHH655372 EQW655372:ERD655372 FAS655372:FAZ655372 FKO655372:FKV655372 FUK655372:FUR655372 GEG655372:GEN655372 GOC655372:GOJ655372 GXY655372:GYF655372 HHU655372:HIB655372 HRQ655372:HRX655372 IBM655372:IBT655372 ILI655372:ILP655372 IVE655372:IVL655372 JFA655372:JFH655372 JOW655372:JPD655372 JYS655372:JYZ655372 KIO655372:KIV655372 KSK655372:KSR655372 LCG655372:LCN655372 LMC655372:LMJ655372 LVY655372:LWF655372 MFU655372:MGB655372 MPQ655372:MPX655372 MZM655372:MZT655372 NJI655372:NJP655372 NTE655372:NTL655372 ODA655372:ODH655372 OMW655372:OND655372 OWS655372:OWZ655372 PGO655372:PGV655372 PQK655372:PQR655372 QAG655372:QAN655372 QKC655372:QKJ655372 QTY655372:QUF655372 RDU655372:REB655372 RNQ655372:RNX655372 RXM655372:RXT655372 SHI655372:SHP655372 SRE655372:SRL655372 TBA655372:TBH655372 TKW655372:TLD655372 TUS655372:TUZ655372 UEO655372:UEV655372 UOK655372:UOR655372 UYG655372:UYN655372 VIC655372:VIJ655372 VRY655372:VSF655372 WBU655372:WCB655372 WLQ655372:WLX655372 WVM655372:WVT655372 E720908:L720908 JA720908:JH720908 SW720908:TD720908 ACS720908:ACZ720908 AMO720908:AMV720908 AWK720908:AWR720908 BGG720908:BGN720908 BQC720908:BQJ720908 BZY720908:CAF720908 CJU720908:CKB720908 CTQ720908:CTX720908 DDM720908:DDT720908 DNI720908:DNP720908 DXE720908:DXL720908 EHA720908:EHH720908 EQW720908:ERD720908 FAS720908:FAZ720908 FKO720908:FKV720908 FUK720908:FUR720908 GEG720908:GEN720908 GOC720908:GOJ720908 GXY720908:GYF720908 HHU720908:HIB720908 HRQ720908:HRX720908 IBM720908:IBT720908 ILI720908:ILP720908 IVE720908:IVL720908 JFA720908:JFH720908 JOW720908:JPD720908 JYS720908:JYZ720908 KIO720908:KIV720908 KSK720908:KSR720908 LCG720908:LCN720908 LMC720908:LMJ720908 LVY720908:LWF720908 MFU720908:MGB720908 MPQ720908:MPX720908 MZM720908:MZT720908 NJI720908:NJP720908 NTE720908:NTL720908 ODA720908:ODH720908 OMW720908:OND720908 OWS720908:OWZ720908 PGO720908:PGV720908 PQK720908:PQR720908 QAG720908:QAN720908 QKC720908:QKJ720908 QTY720908:QUF720908 RDU720908:REB720908 RNQ720908:RNX720908 RXM720908:RXT720908 SHI720908:SHP720908 SRE720908:SRL720908 TBA720908:TBH720908 TKW720908:TLD720908 TUS720908:TUZ720908 UEO720908:UEV720908 UOK720908:UOR720908 UYG720908:UYN720908 VIC720908:VIJ720908 VRY720908:VSF720908 WBU720908:WCB720908 WLQ720908:WLX720908 WVM720908:WVT720908 E786444:L786444 JA786444:JH786444 SW786444:TD786444 ACS786444:ACZ786444 AMO786444:AMV786444 AWK786444:AWR786444 BGG786444:BGN786444 BQC786444:BQJ786444 BZY786444:CAF786444 CJU786444:CKB786444 CTQ786444:CTX786444 DDM786444:DDT786444 DNI786444:DNP786444 DXE786444:DXL786444 EHA786444:EHH786444 EQW786444:ERD786444 FAS786444:FAZ786444 FKO786444:FKV786444 FUK786444:FUR786444 GEG786444:GEN786444 GOC786444:GOJ786444 GXY786444:GYF786444 HHU786444:HIB786444 HRQ786444:HRX786444 IBM786444:IBT786444 ILI786444:ILP786444 IVE786444:IVL786444 JFA786444:JFH786444 JOW786444:JPD786444 JYS786444:JYZ786444 KIO786444:KIV786444 KSK786444:KSR786444 LCG786444:LCN786444 LMC786444:LMJ786444 LVY786444:LWF786444 MFU786444:MGB786444 MPQ786444:MPX786444 MZM786444:MZT786444 NJI786444:NJP786444 NTE786444:NTL786444 ODA786444:ODH786444 OMW786444:OND786444 OWS786444:OWZ786444 PGO786444:PGV786444 PQK786444:PQR786444 QAG786444:QAN786444 QKC786444:QKJ786444 QTY786444:QUF786444 RDU786444:REB786444 RNQ786444:RNX786444 RXM786444:RXT786444 SHI786444:SHP786444 SRE786444:SRL786444 TBA786444:TBH786444 TKW786444:TLD786444 TUS786444:TUZ786444 UEO786444:UEV786444 UOK786444:UOR786444 UYG786444:UYN786444 VIC786444:VIJ786444 VRY786444:VSF786444 WBU786444:WCB786444 WLQ786444:WLX786444 WVM786444:WVT786444 E851980:L851980 JA851980:JH851980 SW851980:TD851980 ACS851980:ACZ851980 AMO851980:AMV851980 AWK851980:AWR851980 BGG851980:BGN851980 BQC851980:BQJ851980 BZY851980:CAF851980 CJU851980:CKB851980 CTQ851980:CTX851980 DDM851980:DDT851980 DNI851980:DNP851980 DXE851980:DXL851980 EHA851980:EHH851980 EQW851980:ERD851980 FAS851980:FAZ851980 FKO851980:FKV851980 FUK851980:FUR851980 GEG851980:GEN851980 GOC851980:GOJ851980 GXY851980:GYF851980 HHU851980:HIB851980 HRQ851980:HRX851980 IBM851980:IBT851980 ILI851980:ILP851980 IVE851980:IVL851980 JFA851980:JFH851980 JOW851980:JPD851980 JYS851980:JYZ851980 KIO851980:KIV851980 KSK851980:KSR851980 LCG851980:LCN851980 LMC851980:LMJ851980 LVY851980:LWF851980 MFU851980:MGB851980 MPQ851980:MPX851980 MZM851980:MZT851980 NJI851980:NJP851980 NTE851980:NTL851980 ODA851980:ODH851980 OMW851980:OND851980 OWS851980:OWZ851980 PGO851980:PGV851980 PQK851980:PQR851980 QAG851980:QAN851980 QKC851980:QKJ851980 QTY851980:QUF851980 RDU851980:REB851980 RNQ851980:RNX851980 RXM851980:RXT851980 SHI851980:SHP851980 SRE851980:SRL851980 TBA851980:TBH851980 TKW851980:TLD851980 TUS851980:TUZ851980 UEO851980:UEV851980 UOK851980:UOR851980 UYG851980:UYN851980 VIC851980:VIJ851980 VRY851980:VSF851980 WBU851980:WCB851980 WLQ851980:WLX851980 WVM851980:WVT851980 E917516:L917516 JA917516:JH917516 SW917516:TD917516 ACS917516:ACZ917516 AMO917516:AMV917516 AWK917516:AWR917516 BGG917516:BGN917516 BQC917516:BQJ917516 BZY917516:CAF917516 CJU917516:CKB917516 CTQ917516:CTX917516 DDM917516:DDT917516 DNI917516:DNP917516 DXE917516:DXL917516 EHA917516:EHH917516 EQW917516:ERD917516 FAS917516:FAZ917516 FKO917516:FKV917516 FUK917516:FUR917516 GEG917516:GEN917516 GOC917516:GOJ917516 GXY917516:GYF917516 HHU917516:HIB917516 HRQ917516:HRX917516 IBM917516:IBT917516 ILI917516:ILP917516 IVE917516:IVL917516 JFA917516:JFH917516 JOW917516:JPD917516 JYS917516:JYZ917516 KIO917516:KIV917516 KSK917516:KSR917516 LCG917516:LCN917516 LMC917516:LMJ917516 LVY917516:LWF917516 MFU917516:MGB917516 MPQ917516:MPX917516 MZM917516:MZT917516 NJI917516:NJP917516 NTE917516:NTL917516 ODA917516:ODH917516 OMW917516:OND917516 OWS917516:OWZ917516 PGO917516:PGV917516 PQK917516:PQR917516 QAG917516:QAN917516 QKC917516:QKJ917516 QTY917516:QUF917516 RDU917516:REB917516 RNQ917516:RNX917516 RXM917516:RXT917516 SHI917516:SHP917516 SRE917516:SRL917516 TBA917516:TBH917516 TKW917516:TLD917516 TUS917516:TUZ917516 UEO917516:UEV917516 UOK917516:UOR917516 UYG917516:UYN917516 VIC917516:VIJ917516 VRY917516:VSF917516 WBU917516:WCB917516 WLQ917516:WLX917516 WVM917516:WVT917516 E983052:L983052 JA983052:JH983052 SW983052:TD983052 ACS983052:ACZ983052 AMO983052:AMV983052 AWK983052:AWR983052 BGG983052:BGN983052 BQC983052:BQJ983052 BZY983052:CAF983052 CJU983052:CKB983052 CTQ983052:CTX983052 DDM983052:DDT983052 DNI983052:DNP983052 DXE983052:DXL983052 EHA983052:EHH983052 EQW983052:ERD983052 FAS983052:FAZ983052 FKO983052:FKV983052 FUK983052:FUR983052 GEG983052:GEN983052 GOC983052:GOJ983052 GXY983052:GYF983052 HHU983052:HIB983052 HRQ983052:HRX983052 IBM983052:IBT983052 ILI983052:ILP983052 IVE983052:IVL983052 JFA983052:JFH983052 JOW983052:JPD983052 JYS983052:JYZ983052 KIO983052:KIV983052 KSK983052:KSR983052 LCG983052:LCN983052 LMC983052:LMJ983052 LVY983052:LWF983052 MFU983052:MGB983052 MPQ983052:MPX983052 MZM983052:MZT983052 NJI983052:NJP983052 NTE983052:NTL983052 ODA983052:ODH983052 OMW983052:OND983052 OWS983052:OWZ983052 PGO983052:PGV983052 PQK983052:PQR983052 QAG983052:QAN983052 QKC983052:QKJ983052 QTY983052:QUF983052 RDU983052:REB983052 RNQ983052:RNX983052 RXM983052:RXT983052 SHI983052:SHP983052 SRE983052:SRL983052 TBA983052:TBH983052 TKW983052:TLD983052 TUS983052:TUZ983052 UEO983052:UEV983052 UOK983052:UOR983052 UYG983052:UYN983052 VIC983052:VIJ983052 VRY983052:VSF983052 WBU983052:WCB983052 WLQ983052:WLX983052 WVM983052:WVT983052">
      <formula1>$A$97:$A$114</formula1>
    </dataValidation>
    <dataValidation allowBlank="1" showInputMessage="1" showErrorMessage="1" prompt="zgodnie z właściwym PO" sqref="E13:L15 JA13:JH15 SW13:TD15 ACS13:ACZ15 AMO13:AMV15 AWK13:AWR15 BGG13:BGN15 BQC13:BQJ15 BZY13:CAF15 CJU13:CKB15 CTQ13:CTX15 DDM13:DDT15 DNI13:DNP15 DXE13:DXL15 EHA13:EHH15 EQW13:ERD15 FAS13:FAZ15 FKO13:FKV15 FUK13:FUR15 GEG13:GEN15 GOC13:GOJ15 GXY13:GYF15 HHU13:HIB15 HRQ13:HRX15 IBM13:IBT15 ILI13:ILP15 IVE13:IVL15 JFA13:JFH15 JOW13:JPD15 JYS13:JYZ15 KIO13:KIV15 KSK13:KSR15 LCG13:LCN15 LMC13:LMJ15 LVY13:LWF15 MFU13:MGB15 MPQ13:MPX15 MZM13:MZT15 NJI13:NJP15 NTE13:NTL15 ODA13:ODH15 OMW13:OND15 OWS13:OWZ15 PGO13:PGV15 PQK13:PQR15 QAG13:QAN15 QKC13:QKJ15 QTY13:QUF15 RDU13:REB15 RNQ13:RNX15 RXM13:RXT15 SHI13:SHP15 SRE13:SRL15 TBA13:TBH15 TKW13:TLD15 TUS13:TUZ15 UEO13:UEV15 UOK13:UOR15 UYG13:UYN15 VIC13:VIJ15 VRY13:VSF15 WBU13:WCB15 WLQ13:WLX15 WVM13:WVT15 E65549:L65551 JA65549:JH65551 SW65549:TD65551 ACS65549:ACZ65551 AMO65549:AMV65551 AWK65549:AWR65551 BGG65549:BGN65551 BQC65549:BQJ65551 BZY65549:CAF65551 CJU65549:CKB65551 CTQ65549:CTX65551 DDM65549:DDT65551 DNI65549:DNP65551 DXE65549:DXL65551 EHA65549:EHH65551 EQW65549:ERD65551 FAS65549:FAZ65551 FKO65549:FKV65551 FUK65549:FUR65551 GEG65549:GEN65551 GOC65549:GOJ65551 GXY65549:GYF65551 HHU65549:HIB65551 HRQ65549:HRX65551 IBM65549:IBT65551 ILI65549:ILP65551 IVE65549:IVL65551 JFA65549:JFH65551 JOW65549:JPD65551 JYS65549:JYZ65551 KIO65549:KIV65551 KSK65549:KSR65551 LCG65549:LCN65551 LMC65549:LMJ65551 LVY65549:LWF65551 MFU65549:MGB65551 MPQ65549:MPX65551 MZM65549:MZT65551 NJI65549:NJP65551 NTE65549:NTL65551 ODA65549:ODH65551 OMW65549:OND65551 OWS65549:OWZ65551 PGO65549:PGV65551 PQK65549:PQR65551 QAG65549:QAN65551 QKC65549:QKJ65551 QTY65549:QUF65551 RDU65549:REB65551 RNQ65549:RNX65551 RXM65549:RXT65551 SHI65549:SHP65551 SRE65549:SRL65551 TBA65549:TBH65551 TKW65549:TLD65551 TUS65549:TUZ65551 UEO65549:UEV65551 UOK65549:UOR65551 UYG65549:UYN65551 VIC65549:VIJ65551 VRY65549:VSF65551 WBU65549:WCB65551 WLQ65549:WLX65551 WVM65549:WVT65551 E131085:L131087 JA131085:JH131087 SW131085:TD131087 ACS131085:ACZ131087 AMO131085:AMV131087 AWK131085:AWR131087 BGG131085:BGN131087 BQC131085:BQJ131087 BZY131085:CAF131087 CJU131085:CKB131087 CTQ131085:CTX131087 DDM131085:DDT131087 DNI131085:DNP131087 DXE131085:DXL131087 EHA131085:EHH131087 EQW131085:ERD131087 FAS131085:FAZ131087 FKO131085:FKV131087 FUK131085:FUR131087 GEG131085:GEN131087 GOC131085:GOJ131087 GXY131085:GYF131087 HHU131085:HIB131087 HRQ131085:HRX131087 IBM131085:IBT131087 ILI131085:ILP131087 IVE131085:IVL131087 JFA131085:JFH131087 JOW131085:JPD131087 JYS131085:JYZ131087 KIO131085:KIV131087 KSK131085:KSR131087 LCG131085:LCN131087 LMC131085:LMJ131087 LVY131085:LWF131087 MFU131085:MGB131087 MPQ131085:MPX131087 MZM131085:MZT131087 NJI131085:NJP131087 NTE131085:NTL131087 ODA131085:ODH131087 OMW131085:OND131087 OWS131085:OWZ131087 PGO131085:PGV131087 PQK131085:PQR131087 QAG131085:QAN131087 QKC131085:QKJ131087 QTY131085:QUF131087 RDU131085:REB131087 RNQ131085:RNX131087 RXM131085:RXT131087 SHI131085:SHP131087 SRE131085:SRL131087 TBA131085:TBH131087 TKW131085:TLD131087 TUS131085:TUZ131087 UEO131085:UEV131087 UOK131085:UOR131087 UYG131085:UYN131087 VIC131085:VIJ131087 VRY131085:VSF131087 WBU131085:WCB131087 WLQ131085:WLX131087 WVM131085:WVT131087 E196621:L196623 JA196621:JH196623 SW196621:TD196623 ACS196621:ACZ196623 AMO196621:AMV196623 AWK196621:AWR196623 BGG196621:BGN196623 BQC196621:BQJ196623 BZY196621:CAF196623 CJU196621:CKB196623 CTQ196621:CTX196623 DDM196621:DDT196623 DNI196621:DNP196623 DXE196621:DXL196623 EHA196621:EHH196623 EQW196621:ERD196623 FAS196621:FAZ196623 FKO196621:FKV196623 FUK196621:FUR196623 GEG196621:GEN196623 GOC196621:GOJ196623 GXY196621:GYF196623 HHU196621:HIB196623 HRQ196621:HRX196623 IBM196621:IBT196623 ILI196621:ILP196623 IVE196621:IVL196623 JFA196621:JFH196623 JOW196621:JPD196623 JYS196621:JYZ196623 KIO196621:KIV196623 KSK196621:KSR196623 LCG196621:LCN196623 LMC196621:LMJ196623 LVY196621:LWF196623 MFU196621:MGB196623 MPQ196621:MPX196623 MZM196621:MZT196623 NJI196621:NJP196623 NTE196621:NTL196623 ODA196621:ODH196623 OMW196621:OND196623 OWS196621:OWZ196623 PGO196621:PGV196623 PQK196621:PQR196623 QAG196621:QAN196623 QKC196621:QKJ196623 QTY196621:QUF196623 RDU196621:REB196623 RNQ196621:RNX196623 RXM196621:RXT196623 SHI196621:SHP196623 SRE196621:SRL196623 TBA196621:TBH196623 TKW196621:TLD196623 TUS196621:TUZ196623 UEO196621:UEV196623 UOK196621:UOR196623 UYG196621:UYN196623 VIC196621:VIJ196623 VRY196621:VSF196623 WBU196621:WCB196623 WLQ196621:WLX196623 WVM196621:WVT196623 E262157:L262159 JA262157:JH262159 SW262157:TD262159 ACS262157:ACZ262159 AMO262157:AMV262159 AWK262157:AWR262159 BGG262157:BGN262159 BQC262157:BQJ262159 BZY262157:CAF262159 CJU262157:CKB262159 CTQ262157:CTX262159 DDM262157:DDT262159 DNI262157:DNP262159 DXE262157:DXL262159 EHA262157:EHH262159 EQW262157:ERD262159 FAS262157:FAZ262159 FKO262157:FKV262159 FUK262157:FUR262159 GEG262157:GEN262159 GOC262157:GOJ262159 GXY262157:GYF262159 HHU262157:HIB262159 HRQ262157:HRX262159 IBM262157:IBT262159 ILI262157:ILP262159 IVE262157:IVL262159 JFA262157:JFH262159 JOW262157:JPD262159 JYS262157:JYZ262159 KIO262157:KIV262159 KSK262157:KSR262159 LCG262157:LCN262159 LMC262157:LMJ262159 LVY262157:LWF262159 MFU262157:MGB262159 MPQ262157:MPX262159 MZM262157:MZT262159 NJI262157:NJP262159 NTE262157:NTL262159 ODA262157:ODH262159 OMW262157:OND262159 OWS262157:OWZ262159 PGO262157:PGV262159 PQK262157:PQR262159 QAG262157:QAN262159 QKC262157:QKJ262159 QTY262157:QUF262159 RDU262157:REB262159 RNQ262157:RNX262159 RXM262157:RXT262159 SHI262157:SHP262159 SRE262157:SRL262159 TBA262157:TBH262159 TKW262157:TLD262159 TUS262157:TUZ262159 UEO262157:UEV262159 UOK262157:UOR262159 UYG262157:UYN262159 VIC262157:VIJ262159 VRY262157:VSF262159 WBU262157:WCB262159 WLQ262157:WLX262159 WVM262157:WVT262159 E327693:L327695 JA327693:JH327695 SW327693:TD327695 ACS327693:ACZ327695 AMO327693:AMV327695 AWK327693:AWR327695 BGG327693:BGN327695 BQC327693:BQJ327695 BZY327693:CAF327695 CJU327693:CKB327695 CTQ327693:CTX327695 DDM327693:DDT327695 DNI327693:DNP327695 DXE327693:DXL327695 EHA327693:EHH327695 EQW327693:ERD327695 FAS327693:FAZ327695 FKO327693:FKV327695 FUK327693:FUR327695 GEG327693:GEN327695 GOC327693:GOJ327695 GXY327693:GYF327695 HHU327693:HIB327695 HRQ327693:HRX327695 IBM327693:IBT327695 ILI327693:ILP327695 IVE327693:IVL327695 JFA327693:JFH327695 JOW327693:JPD327695 JYS327693:JYZ327695 KIO327693:KIV327695 KSK327693:KSR327695 LCG327693:LCN327695 LMC327693:LMJ327695 LVY327693:LWF327695 MFU327693:MGB327695 MPQ327693:MPX327695 MZM327693:MZT327695 NJI327693:NJP327695 NTE327693:NTL327695 ODA327693:ODH327695 OMW327693:OND327695 OWS327693:OWZ327695 PGO327693:PGV327695 PQK327693:PQR327695 QAG327693:QAN327695 QKC327693:QKJ327695 QTY327693:QUF327695 RDU327693:REB327695 RNQ327693:RNX327695 RXM327693:RXT327695 SHI327693:SHP327695 SRE327693:SRL327695 TBA327693:TBH327695 TKW327693:TLD327695 TUS327693:TUZ327695 UEO327693:UEV327695 UOK327693:UOR327695 UYG327693:UYN327695 VIC327693:VIJ327695 VRY327693:VSF327695 WBU327693:WCB327695 WLQ327693:WLX327695 WVM327693:WVT327695 E393229:L393231 JA393229:JH393231 SW393229:TD393231 ACS393229:ACZ393231 AMO393229:AMV393231 AWK393229:AWR393231 BGG393229:BGN393231 BQC393229:BQJ393231 BZY393229:CAF393231 CJU393229:CKB393231 CTQ393229:CTX393231 DDM393229:DDT393231 DNI393229:DNP393231 DXE393229:DXL393231 EHA393229:EHH393231 EQW393229:ERD393231 FAS393229:FAZ393231 FKO393229:FKV393231 FUK393229:FUR393231 GEG393229:GEN393231 GOC393229:GOJ393231 GXY393229:GYF393231 HHU393229:HIB393231 HRQ393229:HRX393231 IBM393229:IBT393231 ILI393229:ILP393231 IVE393229:IVL393231 JFA393229:JFH393231 JOW393229:JPD393231 JYS393229:JYZ393231 KIO393229:KIV393231 KSK393229:KSR393231 LCG393229:LCN393231 LMC393229:LMJ393231 LVY393229:LWF393231 MFU393229:MGB393231 MPQ393229:MPX393231 MZM393229:MZT393231 NJI393229:NJP393231 NTE393229:NTL393231 ODA393229:ODH393231 OMW393229:OND393231 OWS393229:OWZ393231 PGO393229:PGV393231 PQK393229:PQR393231 QAG393229:QAN393231 QKC393229:QKJ393231 QTY393229:QUF393231 RDU393229:REB393231 RNQ393229:RNX393231 RXM393229:RXT393231 SHI393229:SHP393231 SRE393229:SRL393231 TBA393229:TBH393231 TKW393229:TLD393231 TUS393229:TUZ393231 UEO393229:UEV393231 UOK393229:UOR393231 UYG393229:UYN393231 VIC393229:VIJ393231 VRY393229:VSF393231 WBU393229:WCB393231 WLQ393229:WLX393231 WVM393229:WVT393231 E458765:L458767 JA458765:JH458767 SW458765:TD458767 ACS458765:ACZ458767 AMO458765:AMV458767 AWK458765:AWR458767 BGG458765:BGN458767 BQC458765:BQJ458767 BZY458765:CAF458767 CJU458765:CKB458767 CTQ458765:CTX458767 DDM458765:DDT458767 DNI458765:DNP458767 DXE458765:DXL458767 EHA458765:EHH458767 EQW458765:ERD458767 FAS458765:FAZ458767 FKO458765:FKV458767 FUK458765:FUR458767 GEG458765:GEN458767 GOC458765:GOJ458767 GXY458765:GYF458767 HHU458765:HIB458767 HRQ458765:HRX458767 IBM458765:IBT458767 ILI458765:ILP458767 IVE458765:IVL458767 JFA458765:JFH458767 JOW458765:JPD458767 JYS458765:JYZ458767 KIO458765:KIV458767 KSK458765:KSR458767 LCG458765:LCN458767 LMC458765:LMJ458767 LVY458765:LWF458767 MFU458765:MGB458767 MPQ458765:MPX458767 MZM458765:MZT458767 NJI458765:NJP458767 NTE458765:NTL458767 ODA458765:ODH458767 OMW458765:OND458767 OWS458765:OWZ458767 PGO458765:PGV458767 PQK458765:PQR458767 QAG458765:QAN458767 QKC458765:QKJ458767 QTY458765:QUF458767 RDU458765:REB458767 RNQ458765:RNX458767 RXM458765:RXT458767 SHI458765:SHP458767 SRE458765:SRL458767 TBA458765:TBH458767 TKW458765:TLD458767 TUS458765:TUZ458767 UEO458765:UEV458767 UOK458765:UOR458767 UYG458765:UYN458767 VIC458765:VIJ458767 VRY458765:VSF458767 WBU458765:WCB458767 WLQ458765:WLX458767 WVM458765:WVT458767 E524301:L524303 JA524301:JH524303 SW524301:TD524303 ACS524301:ACZ524303 AMO524301:AMV524303 AWK524301:AWR524303 BGG524301:BGN524303 BQC524301:BQJ524303 BZY524301:CAF524303 CJU524301:CKB524303 CTQ524301:CTX524303 DDM524301:DDT524303 DNI524301:DNP524303 DXE524301:DXL524303 EHA524301:EHH524303 EQW524301:ERD524303 FAS524301:FAZ524303 FKO524301:FKV524303 FUK524301:FUR524303 GEG524301:GEN524303 GOC524301:GOJ524303 GXY524301:GYF524303 HHU524301:HIB524303 HRQ524301:HRX524303 IBM524301:IBT524303 ILI524301:ILP524303 IVE524301:IVL524303 JFA524301:JFH524303 JOW524301:JPD524303 JYS524301:JYZ524303 KIO524301:KIV524303 KSK524301:KSR524303 LCG524301:LCN524303 LMC524301:LMJ524303 LVY524301:LWF524303 MFU524301:MGB524303 MPQ524301:MPX524303 MZM524301:MZT524303 NJI524301:NJP524303 NTE524301:NTL524303 ODA524301:ODH524303 OMW524301:OND524303 OWS524301:OWZ524303 PGO524301:PGV524303 PQK524301:PQR524303 QAG524301:QAN524303 QKC524301:QKJ524303 QTY524301:QUF524303 RDU524301:REB524303 RNQ524301:RNX524303 RXM524301:RXT524303 SHI524301:SHP524303 SRE524301:SRL524303 TBA524301:TBH524303 TKW524301:TLD524303 TUS524301:TUZ524303 UEO524301:UEV524303 UOK524301:UOR524303 UYG524301:UYN524303 VIC524301:VIJ524303 VRY524301:VSF524303 WBU524301:WCB524303 WLQ524301:WLX524303 WVM524301:WVT524303 E589837:L589839 JA589837:JH589839 SW589837:TD589839 ACS589837:ACZ589839 AMO589837:AMV589839 AWK589837:AWR589839 BGG589837:BGN589839 BQC589837:BQJ589839 BZY589837:CAF589839 CJU589837:CKB589839 CTQ589837:CTX589839 DDM589837:DDT589839 DNI589837:DNP589839 DXE589837:DXL589839 EHA589837:EHH589839 EQW589837:ERD589839 FAS589837:FAZ589839 FKO589837:FKV589839 FUK589837:FUR589839 GEG589837:GEN589839 GOC589837:GOJ589839 GXY589837:GYF589839 HHU589837:HIB589839 HRQ589837:HRX589839 IBM589837:IBT589839 ILI589837:ILP589839 IVE589837:IVL589839 JFA589837:JFH589839 JOW589837:JPD589839 JYS589837:JYZ589839 KIO589837:KIV589839 KSK589837:KSR589839 LCG589837:LCN589839 LMC589837:LMJ589839 LVY589837:LWF589839 MFU589837:MGB589839 MPQ589837:MPX589839 MZM589837:MZT589839 NJI589837:NJP589839 NTE589837:NTL589839 ODA589837:ODH589839 OMW589837:OND589839 OWS589837:OWZ589839 PGO589837:PGV589839 PQK589837:PQR589839 QAG589837:QAN589839 QKC589837:QKJ589839 QTY589837:QUF589839 RDU589837:REB589839 RNQ589837:RNX589839 RXM589837:RXT589839 SHI589837:SHP589839 SRE589837:SRL589839 TBA589837:TBH589839 TKW589837:TLD589839 TUS589837:TUZ589839 UEO589837:UEV589839 UOK589837:UOR589839 UYG589837:UYN589839 VIC589837:VIJ589839 VRY589837:VSF589839 WBU589837:WCB589839 WLQ589837:WLX589839 WVM589837:WVT589839 E655373:L655375 JA655373:JH655375 SW655373:TD655375 ACS655373:ACZ655375 AMO655373:AMV655375 AWK655373:AWR655375 BGG655373:BGN655375 BQC655373:BQJ655375 BZY655373:CAF655375 CJU655373:CKB655375 CTQ655373:CTX655375 DDM655373:DDT655375 DNI655373:DNP655375 DXE655373:DXL655375 EHA655373:EHH655375 EQW655373:ERD655375 FAS655373:FAZ655375 FKO655373:FKV655375 FUK655373:FUR655375 GEG655373:GEN655375 GOC655373:GOJ655375 GXY655373:GYF655375 HHU655373:HIB655375 HRQ655373:HRX655375 IBM655373:IBT655375 ILI655373:ILP655375 IVE655373:IVL655375 JFA655373:JFH655375 JOW655373:JPD655375 JYS655373:JYZ655375 KIO655373:KIV655375 KSK655373:KSR655375 LCG655373:LCN655375 LMC655373:LMJ655375 LVY655373:LWF655375 MFU655373:MGB655375 MPQ655373:MPX655375 MZM655373:MZT655375 NJI655373:NJP655375 NTE655373:NTL655375 ODA655373:ODH655375 OMW655373:OND655375 OWS655373:OWZ655375 PGO655373:PGV655375 PQK655373:PQR655375 QAG655373:QAN655375 QKC655373:QKJ655375 QTY655373:QUF655375 RDU655373:REB655375 RNQ655373:RNX655375 RXM655373:RXT655375 SHI655373:SHP655375 SRE655373:SRL655375 TBA655373:TBH655375 TKW655373:TLD655375 TUS655373:TUZ655375 UEO655373:UEV655375 UOK655373:UOR655375 UYG655373:UYN655375 VIC655373:VIJ655375 VRY655373:VSF655375 WBU655373:WCB655375 WLQ655373:WLX655375 WVM655373:WVT655375 E720909:L720911 JA720909:JH720911 SW720909:TD720911 ACS720909:ACZ720911 AMO720909:AMV720911 AWK720909:AWR720911 BGG720909:BGN720911 BQC720909:BQJ720911 BZY720909:CAF720911 CJU720909:CKB720911 CTQ720909:CTX720911 DDM720909:DDT720911 DNI720909:DNP720911 DXE720909:DXL720911 EHA720909:EHH720911 EQW720909:ERD720911 FAS720909:FAZ720911 FKO720909:FKV720911 FUK720909:FUR720911 GEG720909:GEN720911 GOC720909:GOJ720911 GXY720909:GYF720911 HHU720909:HIB720911 HRQ720909:HRX720911 IBM720909:IBT720911 ILI720909:ILP720911 IVE720909:IVL720911 JFA720909:JFH720911 JOW720909:JPD720911 JYS720909:JYZ720911 KIO720909:KIV720911 KSK720909:KSR720911 LCG720909:LCN720911 LMC720909:LMJ720911 LVY720909:LWF720911 MFU720909:MGB720911 MPQ720909:MPX720911 MZM720909:MZT720911 NJI720909:NJP720911 NTE720909:NTL720911 ODA720909:ODH720911 OMW720909:OND720911 OWS720909:OWZ720911 PGO720909:PGV720911 PQK720909:PQR720911 QAG720909:QAN720911 QKC720909:QKJ720911 QTY720909:QUF720911 RDU720909:REB720911 RNQ720909:RNX720911 RXM720909:RXT720911 SHI720909:SHP720911 SRE720909:SRL720911 TBA720909:TBH720911 TKW720909:TLD720911 TUS720909:TUZ720911 UEO720909:UEV720911 UOK720909:UOR720911 UYG720909:UYN720911 VIC720909:VIJ720911 VRY720909:VSF720911 WBU720909:WCB720911 WLQ720909:WLX720911 WVM720909:WVT720911 E786445:L786447 JA786445:JH786447 SW786445:TD786447 ACS786445:ACZ786447 AMO786445:AMV786447 AWK786445:AWR786447 BGG786445:BGN786447 BQC786445:BQJ786447 BZY786445:CAF786447 CJU786445:CKB786447 CTQ786445:CTX786447 DDM786445:DDT786447 DNI786445:DNP786447 DXE786445:DXL786447 EHA786445:EHH786447 EQW786445:ERD786447 FAS786445:FAZ786447 FKO786445:FKV786447 FUK786445:FUR786447 GEG786445:GEN786447 GOC786445:GOJ786447 GXY786445:GYF786447 HHU786445:HIB786447 HRQ786445:HRX786447 IBM786445:IBT786447 ILI786445:ILP786447 IVE786445:IVL786447 JFA786445:JFH786447 JOW786445:JPD786447 JYS786445:JYZ786447 KIO786445:KIV786447 KSK786445:KSR786447 LCG786445:LCN786447 LMC786445:LMJ786447 LVY786445:LWF786447 MFU786445:MGB786447 MPQ786445:MPX786447 MZM786445:MZT786447 NJI786445:NJP786447 NTE786445:NTL786447 ODA786445:ODH786447 OMW786445:OND786447 OWS786445:OWZ786447 PGO786445:PGV786447 PQK786445:PQR786447 QAG786445:QAN786447 QKC786445:QKJ786447 QTY786445:QUF786447 RDU786445:REB786447 RNQ786445:RNX786447 RXM786445:RXT786447 SHI786445:SHP786447 SRE786445:SRL786447 TBA786445:TBH786447 TKW786445:TLD786447 TUS786445:TUZ786447 UEO786445:UEV786447 UOK786445:UOR786447 UYG786445:UYN786447 VIC786445:VIJ786447 VRY786445:VSF786447 WBU786445:WCB786447 WLQ786445:WLX786447 WVM786445:WVT786447 E851981:L851983 JA851981:JH851983 SW851981:TD851983 ACS851981:ACZ851983 AMO851981:AMV851983 AWK851981:AWR851983 BGG851981:BGN851983 BQC851981:BQJ851983 BZY851981:CAF851983 CJU851981:CKB851983 CTQ851981:CTX851983 DDM851981:DDT851983 DNI851981:DNP851983 DXE851981:DXL851983 EHA851981:EHH851983 EQW851981:ERD851983 FAS851981:FAZ851983 FKO851981:FKV851983 FUK851981:FUR851983 GEG851981:GEN851983 GOC851981:GOJ851983 GXY851981:GYF851983 HHU851981:HIB851983 HRQ851981:HRX851983 IBM851981:IBT851983 ILI851981:ILP851983 IVE851981:IVL851983 JFA851981:JFH851983 JOW851981:JPD851983 JYS851981:JYZ851983 KIO851981:KIV851983 KSK851981:KSR851983 LCG851981:LCN851983 LMC851981:LMJ851983 LVY851981:LWF851983 MFU851981:MGB851983 MPQ851981:MPX851983 MZM851981:MZT851983 NJI851981:NJP851983 NTE851981:NTL851983 ODA851981:ODH851983 OMW851981:OND851983 OWS851981:OWZ851983 PGO851981:PGV851983 PQK851981:PQR851983 QAG851981:QAN851983 QKC851981:QKJ851983 QTY851981:QUF851983 RDU851981:REB851983 RNQ851981:RNX851983 RXM851981:RXT851983 SHI851981:SHP851983 SRE851981:SRL851983 TBA851981:TBH851983 TKW851981:TLD851983 TUS851981:TUZ851983 UEO851981:UEV851983 UOK851981:UOR851983 UYG851981:UYN851983 VIC851981:VIJ851983 VRY851981:VSF851983 WBU851981:WCB851983 WLQ851981:WLX851983 WVM851981:WVT851983 E917517:L917519 JA917517:JH917519 SW917517:TD917519 ACS917517:ACZ917519 AMO917517:AMV917519 AWK917517:AWR917519 BGG917517:BGN917519 BQC917517:BQJ917519 BZY917517:CAF917519 CJU917517:CKB917519 CTQ917517:CTX917519 DDM917517:DDT917519 DNI917517:DNP917519 DXE917517:DXL917519 EHA917517:EHH917519 EQW917517:ERD917519 FAS917517:FAZ917519 FKO917517:FKV917519 FUK917517:FUR917519 GEG917517:GEN917519 GOC917517:GOJ917519 GXY917517:GYF917519 HHU917517:HIB917519 HRQ917517:HRX917519 IBM917517:IBT917519 ILI917517:ILP917519 IVE917517:IVL917519 JFA917517:JFH917519 JOW917517:JPD917519 JYS917517:JYZ917519 KIO917517:KIV917519 KSK917517:KSR917519 LCG917517:LCN917519 LMC917517:LMJ917519 LVY917517:LWF917519 MFU917517:MGB917519 MPQ917517:MPX917519 MZM917517:MZT917519 NJI917517:NJP917519 NTE917517:NTL917519 ODA917517:ODH917519 OMW917517:OND917519 OWS917517:OWZ917519 PGO917517:PGV917519 PQK917517:PQR917519 QAG917517:QAN917519 QKC917517:QKJ917519 QTY917517:QUF917519 RDU917517:REB917519 RNQ917517:RNX917519 RXM917517:RXT917519 SHI917517:SHP917519 SRE917517:SRL917519 TBA917517:TBH917519 TKW917517:TLD917519 TUS917517:TUZ917519 UEO917517:UEV917519 UOK917517:UOR917519 UYG917517:UYN917519 VIC917517:VIJ917519 VRY917517:VSF917519 WBU917517:WCB917519 WLQ917517:WLX917519 WVM917517:WVT917519 E983053:L983055 JA983053:JH983055 SW983053:TD983055 ACS983053:ACZ983055 AMO983053:AMV983055 AWK983053:AWR983055 BGG983053:BGN983055 BQC983053:BQJ983055 BZY983053:CAF983055 CJU983053:CKB983055 CTQ983053:CTX983055 DDM983053:DDT983055 DNI983053:DNP983055 DXE983053:DXL983055 EHA983053:EHH983055 EQW983053:ERD983055 FAS983053:FAZ983055 FKO983053:FKV983055 FUK983053:FUR983055 GEG983053:GEN983055 GOC983053:GOJ983055 GXY983053:GYF983055 HHU983053:HIB983055 HRQ983053:HRX983055 IBM983053:IBT983055 ILI983053:ILP983055 IVE983053:IVL983055 JFA983053:JFH983055 JOW983053:JPD983055 JYS983053:JYZ983055 KIO983053:KIV983055 KSK983053:KSR983055 LCG983053:LCN983055 LMC983053:LMJ983055 LVY983053:LWF983055 MFU983053:MGB983055 MPQ983053:MPX983055 MZM983053:MZT983055 NJI983053:NJP983055 NTE983053:NTL983055 ODA983053:ODH983055 OMW983053:OND983055 OWS983053:OWZ983055 PGO983053:PGV983055 PQK983053:PQR983055 QAG983053:QAN983055 QKC983053:QKJ983055 QTY983053:QUF983055 RDU983053:REB983055 RNQ983053:RNX983055 RXM983053:RXT983055 SHI983053:SHP983055 SRE983053:SRL983055 TBA983053:TBH983055 TKW983053:TLD983055 TUS983053:TUZ983055 UEO983053:UEV983055 UOK983053:UOR983055 UYG983053:UYN983055 VIC983053:VIJ983055 VRY983053:VSF983055 WBU983053:WCB983055 WLQ983053:WLX983055 WVM983053:WVT983055"/>
  </dataValidations>
  <pageMargins left="0.25" right="0.25" top="0.75" bottom="0.75" header="0.3" footer="0.3"/>
  <pageSetup paperSize="9" scale="75" fitToHeight="0" orientation="portrait" r:id="rId1"/>
  <headerFooter>
    <oddHeader>&amp;CZałącznik 1</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L9"/>
  <sheetViews>
    <sheetView view="pageBreakPreview" zoomScale="112" zoomScaleNormal="100" zoomScaleSheetLayoutView="112" workbookViewId="0">
      <pane ySplit="3" topLeftCell="A4" activePane="bottomLeft" state="frozen"/>
      <selection activeCell="B51" sqref="B51"/>
      <selection pane="bottomLeft" sqref="A1:I1"/>
    </sheetView>
  </sheetViews>
  <sheetFormatPr defaultColWidth="9.140625" defaultRowHeight="15" x14ac:dyDescent="0.25"/>
  <cols>
    <col min="1" max="1" width="13.85546875" style="15" customWidth="1"/>
    <col min="2" max="2" width="12.28515625" style="15" bestFit="1" customWidth="1"/>
    <col min="3" max="4" width="9.140625" style="15"/>
    <col min="5" max="6" width="17" style="15" bestFit="1" customWidth="1"/>
    <col min="7" max="7" width="14.85546875" style="15" bestFit="1" customWidth="1"/>
    <col min="8" max="8" width="15.85546875" style="15" bestFit="1" customWidth="1"/>
    <col min="9" max="9" width="16" style="15" customWidth="1"/>
    <col min="10" max="11" width="12.85546875" style="15" bestFit="1" customWidth="1"/>
    <col min="12" max="12" width="11.5703125" style="15" bestFit="1" customWidth="1"/>
    <col min="13" max="16384" width="9.140625" style="15"/>
  </cols>
  <sheetData>
    <row r="1" spans="1:12" ht="31.5" customHeight="1" x14ac:dyDescent="0.25">
      <c r="A1" s="1032" t="s">
        <v>20</v>
      </c>
      <c r="B1" s="1033"/>
      <c r="C1" s="1033"/>
      <c r="D1" s="1033"/>
      <c r="E1" s="1033"/>
      <c r="F1" s="1033"/>
      <c r="G1" s="1033"/>
      <c r="H1" s="1034"/>
      <c r="I1" s="1035"/>
    </row>
    <row r="2" spans="1:12" ht="36" customHeight="1" x14ac:dyDescent="0.25">
      <c r="A2" s="1036" t="s">
        <v>3</v>
      </c>
      <c r="B2" s="1038" t="s">
        <v>1</v>
      </c>
      <c r="C2" s="1040" t="s">
        <v>6</v>
      </c>
      <c r="D2" s="1041"/>
      <c r="E2" s="1044" t="s">
        <v>21</v>
      </c>
      <c r="F2" s="1044"/>
      <c r="G2" s="1044" t="s">
        <v>9</v>
      </c>
      <c r="H2" s="1044"/>
      <c r="I2" s="1045" t="s">
        <v>22</v>
      </c>
      <c r="J2" s="32"/>
      <c r="K2" s="32"/>
      <c r="L2" s="32"/>
    </row>
    <row r="3" spans="1:12" ht="103.5" customHeight="1" x14ac:dyDescent="0.25">
      <c r="A3" s="1037"/>
      <c r="B3" s="1039"/>
      <c r="C3" s="1042"/>
      <c r="D3" s="1043"/>
      <c r="E3" s="19" t="s">
        <v>7</v>
      </c>
      <c r="F3" s="19" t="s">
        <v>23</v>
      </c>
      <c r="G3" s="1038"/>
      <c r="H3" s="1038"/>
      <c r="I3" s="1046"/>
      <c r="J3" s="31"/>
      <c r="K3" s="31"/>
    </row>
    <row r="4" spans="1:12" ht="330" customHeight="1" x14ac:dyDescent="0.25">
      <c r="A4" s="20" t="s">
        <v>24</v>
      </c>
      <c r="B4" s="20" t="s">
        <v>25</v>
      </c>
      <c r="C4" s="341" t="s">
        <v>1353</v>
      </c>
      <c r="D4" s="341"/>
      <c r="E4" s="21">
        <f>59201859.85-18539640</f>
        <v>40662219.850000001</v>
      </c>
      <c r="F4" s="21">
        <f>10798140.15-3531360</f>
        <v>7266780.1500000004</v>
      </c>
      <c r="G4" s="1031" t="s">
        <v>26</v>
      </c>
      <c r="H4" s="1031"/>
      <c r="I4" s="22" t="s">
        <v>27</v>
      </c>
      <c r="J4" s="31"/>
      <c r="K4" s="31"/>
    </row>
    <row r="5" spans="1:12" ht="202.5" customHeight="1" x14ac:dyDescent="0.25">
      <c r="A5" s="9" t="s">
        <v>24</v>
      </c>
      <c r="B5" s="20" t="s">
        <v>28</v>
      </c>
      <c r="C5" s="278" t="s">
        <v>29</v>
      </c>
      <c r="D5" s="1047"/>
      <c r="E5" s="23"/>
      <c r="F5" s="23"/>
      <c r="G5" s="278" t="s">
        <v>30</v>
      </c>
      <c r="H5" s="1047"/>
      <c r="I5" s="22" t="s">
        <v>27</v>
      </c>
    </row>
    <row r="6" spans="1:12" ht="269.25" customHeight="1" x14ac:dyDescent="0.25">
      <c r="A6" s="9" t="s">
        <v>24</v>
      </c>
      <c r="B6" s="9" t="s">
        <v>1710</v>
      </c>
      <c r="C6" s="278" t="s">
        <v>1711</v>
      </c>
      <c r="D6" s="1047"/>
      <c r="E6" s="23"/>
      <c r="F6" s="23"/>
      <c r="G6" s="278" t="s">
        <v>30</v>
      </c>
      <c r="H6" s="1047"/>
      <c r="I6" s="70" t="s">
        <v>1714</v>
      </c>
    </row>
    <row r="7" spans="1:12" ht="347.25" customHeight="1" x14ac:dyDescent="0.25">
      <c r="A7" s="9" t="s">
        <v>24</v>
      </c>
      <c r="B7" s="9" t="s">
        <v>1712</v>
      </c>
      <c r="C7" s="278" t="s">
        <v>1720</v>
      </c>
      <c r="D7" s="1047"/>
      <c r="E7" s="23"/>
      <c r="F7" s="23"/>
      <c r="G7" s="278" t="s">
        <v>30</v>
      </c>
      <c r="H7" s="1047"/>
      <c r="I7" s="70" t="s">
        <v>1713</v>
      </c>
    </row>
    <row r="8" spans="1:12" x14ac:dyDescent="0.25">
      <c r="E8" s="34"/>
      <c r="F8" s="32"/>
    </row>
    <row r="9" spans="1:12" x14ac:dyDescent="0.25">
      <c r="G9" s="33"/>
      <c r="H9" s="33"/>
    </row>
  </sheetData>
  <mergeCells count="15">
    <mergeCell ref="C6:D6"/>
    <mergeCell ref="G6:H6"/>
    <mergeCell ref="C7:D7"/>
    <mergeCell ref="G7:H7"/>
    <mergeCell ref="C5:D5"/>
    <mergeCell ref="G5:H5"/>
    <mergeCell ref="C4:D4"/>
    <mergeCell ref="G4:H4"/>
    <mergeCell ref="A1:I1"/>
    <mergeCell ref="A2:A3"/>
    <mergeCell ref="B2:B3"/>
    <mergeCell ref="C2:D3"/>
    <mergeCell ref="E2:F2"/>
    <mergeCell ref="G2:H3"/>
    <mergeCell ref="I2:I3"/>
  </mergeCells>
  <dataValidations count="1">
    <dataValidation type="list" allowBlank="1" showInputMessage="1" showErrorMessage="1" prompt="wybierz narzędzie PP" sqref="B4:B7">
      <formula1>skroty_PP</formula1>
    </dataValidation>
  </dataValidations>
  <pageMargins left="0.7" right="0.7" top="0.75" bottom="0.75" header="0.3" footer="0.3"/>
  <pageSetup paperSize="9" scale="69"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315"/>
  <sheetViews>
    <sheetView view="pageBreakPreview" topLeftCell="A74" zoomScale="85" zoomScaleNormal="100" zoomScaleSheetLayoutView="85" workbookViewId="0">
      <selection activeCell="S260" sqref="S260"/>
    </sheetView>
  </sheetViews>
  <sheetFormatPr defaultColWidth="9.140625" defaultRowHeight="15" x14ac:dyDescent="0.25"/>
  <cols>
    <col min="1" max="1" width="5" style="15" customWidth="1"/>
    <col min="2" max="2" width="16.140625" style="15" customWidth="1"/>
    <col min="3" max="3" width="17" style="15" customWidth="1"/>
    <col min="4" max="4" width="17.85546875" style="15" customWidth="1"/>
    <col min="5" max="5" width="12.5703125" style="15" customWidth="1"/>
    <col min="6" max="6" width="9.140625" style="15"/>
    <col min="7" max="7" width="10.42578125" style="15" customWidth="1"/>
    <col min="8" max="8" width="9.140625" style="15"/>
    <col min="9" max="9" width="11.85546875" style="15" customWidth="1"/>
    <col min="10" max="10" width="11" style="15" customWidth="1"/>
    <col min="11" max="11" width="22.140625" style="15" customWidth="1"/>
    <col min="12" max="12" width="11.7109375" style="15" customWidth="1"/>
    <col min="13" max="13" width="14" style="15" customWidth="1"/>
    <col min="14" max="14" width="13.140625" style="15" customWidth="1"/>
    <col min="15" max="16384" width="9.140625" style="15"/>
  </cols>
  <sheetData>
    <row r="1" spans="1:14" ht="39.75" customHeight="1" x14ac:dyDescent="0.25">
      <c r="A1" s="1050" t="s">
        <v>31</v>
      </c>
      <c r="B1" s="1050"/>
      <c r="C1" s="1050"/>
      <c r="D1" s="1050"/>
      <c r="E1" s="1050"/>
      <c r="F1" s="1050"/>
      <c r="G1" s="1050"/>
      <c r="H1" s="1050"/>
      <c r="I1" s="1050"/>
      <c r="J1" s="1050"/>
      <c r="K1" s="1050"/>
      <c r="L1" s="1050"/>
      <c r="M1" s="1050"/>
      <c r="N1" s="1050"/>
    </row>
    <row r="2" spans="1:14" ht="75" customHeight="1" x14ac:dyDescent="0.25">
      <c r="A2" s="1051" t="s">
        <v>13</v>
      </c>
      <c r="B2" s="1051" t="s">
        <v>32</v>
      </c>
      <c r="C2" s="1051" t="s">
        <v>33</v>
      </c>
      <c r="D2" s="1051" t="s">
        <v>34</v>
      </c>
      <c r="E2" s="1052" t="s">
        <v>35</v>
      </c>
      <c r="F2" s="1053"/>
      <c r="G2" s="1053"/>
      <c r="H2" s="1054"/>
      <c r="I2" s="1048" t="s">
        <v>36</v>
      </c>
      <c r="J2" s="1048" t="s">
        <v>37</v>
      </c>
      <c r="K2" s="1048" t="s">
        <v>38</v>
      </c>
      <c r="L2" s="1048" t="s">
        <v>39</v>
      </c>
      <c r="M2" s="1048" t="s">
        <v>40</v>
      </c>
      <c r="N2" s="1048" t="s">
        <v>41</v>
      </c>
    </row>
    <row r="3" spans="1:14" ht="30" x14ac:dyDescent="0.25">
      <c r="A3" s="1051"/>
      <c r="B3" s="1051"/>
      <c r="C3" s="1051"/>
      <c r="D3" s="1051"/>
      <c r="E3" s="24" t="s">
        <v>42</v>
      </c>
      <c r="F3" s="24" t="s">
        <v>43</v>
      </c>
      <c r="G3" s="25" t="s">
        <v>44</v>
      </c>
      <c r="H3" s="24" t="s">
        <v>45</v>
      </c>
      <c r="I3" s="1049"/>
      <c r="J3" s="1049"/>
      <c r="K3" s="1049"/>
      <c r="L3" s="1049"/>
      <c r="M3" s="1049"/>
      <c r="N3" s="1049"/>
    </row>
    <row r="4" spans="1:14" s="27" customFormat="1" ht="101.25" x14ac:dyDescent="0.25">
      <c r="A4" s="26">
        <v>1</v>
      </c>
      <c r="B4" s="73" t="s">
        <v>1354</v>
      </c>
      <c r="C4" s="73" t="s">
        <v>46</v>
      </c>
      <c r="D4" s="73" t="s">
        <v>47</v>
      </c>
      <c r="E4" s="77" t="s">
        <v>1355</v>
      </c>
      <c r="F4" s="73" t="s">
        <v>48</v>
      </c>
      <c r="G4" s="73" t="s">
        <v>49</v>
      </c>
      <c r="H4" s="74" t="s">
        <v>50</v>
      </c>
      <c r="I4" s="75">
        <v>42261</v>
      </c>
      <c r="J4" s="75">
        <v>43069</v>
      </c>
      <c r="K4" s="73" t="s">
        <v>51</v>
      </c>
      <c r="L4" s="76">
        <v>2209763.02</v>
      </c>
      <c r="M4" s="76">
        <v>2209763.02</v>
      </c>
      <c r="N4" s="76">
        <v>1878298.56</v>
      </c>
    </row>
    <row r="5" spans="1:14" s="27" customFormat="1" ht="56.25" customHeight="1" x14ac:dyDescent="0.25">
      <c r="A5" s="26">
        <v>2</v>
      </c>
      <c r="B5" s="73" t="s">
        <v>1356</v>
      </c>
      <c r="C5" s="73" t="s">
        <v>52</v>
      </c>
      <c r="D5" s="73" t="s">
        <v>53</v>
      </c>
      <c r="E5" s="77" t="s">
        <v>1357</v>
      </c>
      <c r="F5" s="73" t="s">
        <v>55</v>
      </c>
      <c r="G5" s="73" t="s">
        <v>56</v>
      </c>
      <c r="H5" s="74" t="s">
        <v>57</v>
      </c>
      <c r="I5" s="75">
        <v>42418</v>
      </c>
      <c r="J5" s="75">
        <v>43373</v>
      </c>
      <c r="K5" s="73" t="s">
        <v>58</v>
      </c>
      <c r="L5" s="76">
        <v>3868144.56</v>
      </c>
      <c r="M5" s="76">
        <v>3868144.56</v>
      </c>
      <c r="N5" s="76">
        <v>3287922.87</v>
      </c>
    </row>
    <row r="6" spans="1:14" s="27" customFormat="1" ht="78.75" x14ac:dyDescent="0.25">
      <c r="A6" s="26">
        <v>3</v>
      </c>
      <c r="B6" s="73" t="s">
        <v>1359</v>
      </c>
      <c r="C6" s="73" t="s">
        <v>59</v>
      </c>
      <c r="D6" s="73" t="s">
        <v>1358</v>
      </c>
      <c r="E6" s="77" t="s">
        <v>1357</v>
      </c>
      <c r="F6" s="73" t="s">
        <v>61</v>
      </c>
      <c r="G6" s="73" t="s">
        <v>62</v>
      </c>
      <c r="H6" s="74" t="s">
        <v>63</v>
      </c>
      <c r="I6" s="75">
        <v>42410</v>
      </c>
      <c r="J6" s="75">
        <v>43404</v>
      </c>
      <c r="K6" s="73" t="s">
        <v>64</v>
      </c>
      <c r="L6" s="76">
        <v>4435555.99</v>
      </c>
      <c r="M6" s="76">
        <v>4000000</v>
      </c>
      <c r="N6" s="76">
        <v>3400000</v>
      </c>
    </row>
    <row r="7" spans="1:14" s="27" customFormat="1" ht="78.75" x14ac:dyDescent="0.25">
      <c r="A7" s="26">
        <v>4</v>
      </c>
      <c r="B7" s="73" t="s">
        <v>1360</v>
      </c>
      <c r="C7" s="73" t="s">
        <v>65</v>
      </c>
      <c r="D7" s="73" t="s">
        <v>66</v>
      </c>
      <c r="E7" s="77" t="s">
        <v>1355</v>
      </c>
      <c r="F7" s="73" t="s">
        <v>699</v>
      </c>
      <c r="G7" s="73" t="s">
        <v>68</v>
      </c>
      <c r="H7" s="74" t="s">
        <v>69</v>
      </c>
      <c r="I7" s="75">
        <v>41640</v>
      </c>
      <c r="J7" s="75">
        <v>43100</v>
      </c>
      <c r="K7" s="73" t="s">
        <v>70</v>
      </c>
      <c r="L7" s="76">
        <v>5289442.49</v>
      </c>
      <c r="M7" s="76">
        <v>4949567.96</v>
      </c>
      <c r="N7" s="76">
        <v>4207132.76</v>
      </c>
    </row>
    <row r="8" spans="1:14" s="27" customFormat="1" ht="67.5" customHeight="1" x14ac:dyDescent="0.25">
      <c r="A8" s="26">
        <v>5</v>
      </c>
      <c r="B8" s="73" t="s">
        <v>1363</v>
      </c>
      <c r="C8" s="73" t="s">
        <v>1361</v>
      </c>
      <c r="D8" s="73" t="s">
        <v>1362</v>
      </c>
      <c r="E8" s="77" t="s">
        <v>1364</v>
      </c>
      <c r="F8" s="73" t="s">
        <v>1365</v>
      </c>
      <c r="G8" s="73" t="s">
        <v>1366</v>
      </c>
      <c r="H8" s="74" t="s">
        <v>1792</v>
      </c>
      <c r="I8" s="75">
        <v>42346</v>
      </c>
      <c r="J8" s="75">
        <v>43131</v>
      </c>
      <c r="K8" s="73" t="s">
        <v>1367</v>
      </c>
      <c r="L8" s="76">
        <v>6602167</v>
      </c>
      <c r="M8" s="76">
        <v>5903567</v>
      </c>
      <c r="N8" s="76">
        <v>5018031.95</v>
      </c>
    </row>
    <row r="9" spans="1:14" s="27" customFormat="1" ht="56.25" customHeight="1" x14ac:dyDescent="0.25">
      <c r="A9" s="26">
        <v>6</v>
      </c>
      <c r="B9" s="73" t="s">
        <v>1368</v>
      </c>
      <c r="C9" s="73" t="s">
        <v>71</v>
      </c>
      <c r="D9" s="73" t="s">
        <v>72</v>
      </c>
      <c r="E9" s="77" t="s">
        <v>1369</v>
      </c>
      <c r="F9" s="73" t="s">
        <v>75</v>
      </c>
      <c r="G9" s="73" t="s">
        <v>76</v>
      </c>
      <c r="H9" s="74" t="s">
        <v>77</v>
      </c>
      <c r="I9" s="75">
        <v>42342</v>
      </c>
      <c r="J9" s="75">
        <v>43343</v>
      </c>
      <c r="K9" s="73" t="s">
        <v>78</v>
      </c>
      <c r="L9" s="76">
        <v>7954218.0300000003</v>
      </c>
      <c r="M9" s="76">
        <v>4000000</v>
      </c>
      <c r="N9" s="76">
        <v>3400000</v>
      </c>
    </row>
    <row r="10" spans="1:14" s="27" customFormat="1" ht="292.5" x14ac:dyDescent="0.25">
      <c r="A10" s="26">
        <v>7</v>
      </c>
      <c r="B10" s="73" t="s">
        <v>1371</v>
      </c>
      <c r="C10" s="73" t="s">
        <v>79</v>
      </c>
      <c r="D10" s="73" t="s">
        <v>1370</v>
      </c>
      <c r="E10" s="77" t="s">
        <v>1372</v>
      </c>
      <c r="F10" s="73" t="s">
        <v>82</v>
      </c>
      <c r="G10" s="73" t="s">
        <v>83</v>
      </c>
      <c r="H10" s="74" t="s">
        <v>84</v>
      </c>
      <c r="I10" s="75">
        <v>42401</v>
      </c>
      <c r="J10" s="75">
        <v>42735</v>
      </c>
      <c r="K10" s="73" t="s">
        <v>85</v>
      </c>
      <c r="L10" s="76">
        <v>695698</v>
      </c>
      <c r="M10" s="76">
        <v>695698</v>
      </c>
      <c r="N10" s="76">
        <v>556558.4</v>
      </c>
    </row>
    <row r="11" spans="1:14" s="27" customFormat="1" ht="75" x14ac:dyDescent="0.25">
      <c r="A11" s="26">
        <v>8</v>
      </c>
      <c r="B11" s="73" t="s">
        <v>1373</v>
      </c>
      <c r="C11" s="73" t="s">
        <v>86</v>
      </c>
      <c r="D11" s="73" t="s">
        <v>87</v>
      </c>
      <c r="E11" s="77" t="s">
        <v>1369</v>
      </c>
      <c r="F11" s="73" t="s">
        <v>88</v>
      </c>
      <c r="G11" s="73" t="s">
        <v>89</v>
      </c>
      <c r="H11" s="74" t="s">
        <v>90</v>
      </c>
      <c r="I11" s="75">
        <v>42384</v>
      </c>
      <c r="J11" s="75">
        <v>42916</v>
      </c>
      <c r="K11" s="73" t="s">
        <v>91</v>
      </c>
      <c r="L11" s="76">
        <v>7559755.7400000002</v>
      </c>
      <c r="M11" s="76">
        <v>5576859.5300000003</v>
      </c>
      <c r="N11" s="76">
        <v>4740330.5999999996</v>
      </c>
    </row>
    <row r="12" spans="1:14" s="27" customFormat="1" ht="135" x14ac:dyDescent="0.25">
      <c r="A12" s="26">
        <v>9</v>
      </c>
      <c r="B12" s="73" t="s">
        <v>1374</v>
      </c>
      <c r="C12" s="73" t="s">
        <v>92</v>
      </c>
      <c r="D12" s="73" t="s">
        <v>93</v>
      </c>
      <c r="E12" s="77" t="s">
        <v>1375</v>
      </c>
      <c r="F12" s="73" t="s">
        <v>95</v>
      </c>
      <c r="G12" s="73" t="s">
        <v>96</v>
      </c>
      <c r="H12" s="74" t="s">
        <v>97</v>
      </c>
      <c r="I12" s="75">
        <v>42370</v>
      </c>
      <c r="J12" s="75">
        <v>42916</v>
      </c>
      <c r="K12" s="73" t="s">
        <v>98</v>
      </c>
      <c r="L12" s="76">
        <v>3610218.46</v>
      </c>
      <c r="M12" s="76">
        <v>3444393.46</v>
      </c>
      <c r="N12" s="76">
        <v>2927734.44</v>
      </c>
    </row>
    <row r="13" spans="1:14" s="27" customFormat="1" ht="112.5" customHeight="1" x14ac:dyDescent="0.25">
      <c r="A13" s="26">
        <v>10</v>
      </c>
      <c r="B13" s="73" t="s">
        <v>1378</v>
      </c>
      <c r="C13" s="73" t="s">
        <v>1376</v>
      </c>
      <c r="D13" s="73" t="s">
        <v>1377</v>
      </c>
      <c r="E13" s="77" t="s">
        <v>1375</v>
      </c>
      <c r="F13" s="73" t="s">
        <v>973</v>
      </c>
      <c r="G13" s="73" t="s">
        <v>974</v>
      </c>
      <c r="H13" s="74" t="s">
        <v>1379</v>
      </c>
      <c r="I13" s="75">
        <v>42338</v>
      </c>
      <c r="J13" s="75">
        <v>42704</v>
      </c>
      <c r="K13" s="73" t="s">
        <v>1380</v>
      </c>
      <c r="L13" s="76">
        <v>1166956.99</v>
      </c>
      <c r="M13" s="76">
        <v>678356.99</v>
      </c>
      <c r="N13" s="76">
        <v>576603.43999999994</v>
      </c>
    </row>
    <row r="14" spans="1:14" s="27" customFormat="1" ht="101.25" customHeight="1" x14ac:dyDescent="0.25">
      <c r="A14" s="26">
        <v>11</v>
      </c>
      <c r="B14" s="73" t="s">
        <v>1382</v>
      </c>
      <c r="C14" s="73" t="s">
        <v>99</v>
      </c>
      <c r="D14" s="73" t="s">
        <v>1381</v>
      </c>
      <c r="E14" s="77" t="s">
        <v>1372</v>
      </c>
      <c r="F14" s="73" t="s">
        <v>100</v>
      </c>
      <c r="G14" s="73" t="s">
        <v>101</v>
      </c>
      <c r="H14" s="74" t="s">
        <v>102</v>
      </c>
      <c r="I14" s="75">
        <v>42404</v>
      </c>
      <c r="J14" s="75">
        <v>43008</v>
      </c>
      <c r="K14" s="73" t="s">
        <v>103</v>
      </c>
      <c r="L14" s="76">
        <v>3996534.46</v>
      </c>
      <c r="M14" s="76">
        <v>3996534.46</v>
      </c>
      <c r="N14" s="76">
        <v>3197227.57</v>
      </c>
    </row>
    <row r="15" spans="1:14" s="27" customFormat="1" ht="101.25" customHeight="1" x14ac:dyDescent="0.25">
      <c r="A15" s="26">
        <v>12</v>
      </c>
      <c r="B15" s="73" t="s">
        <v>1383</v>
      </c>
      <c r="C15" s="73" t="s">
        <v>104</v>
      </c>
      <c r="D15" s="73" t="s">
        <v>105</v>
      </c>
      <c r="E15" s="77" t="s">
        <v>1355</v>
      </c>
      <c r="F15" s="73" t="s">
        <v>106</v>
      </c>
      <c r="G15" s="73" t="s">
        <v>107</v>
      </c>
      <c r="H15" s="74" t="s">
        <v>108</v>
      </c>
      <c r="I15" s="75">
        <v>42279</v>
      </c>
      <c r="J15" s="75">
        <v>42582</v>
      </c>
      <c r="K15" s="73" t="s">
        <v>109</v>
      </c>
      <c r="L15" s="76">
        <v>3576817.59</v>
      </c>
      <c r="M15" s="76">
        <v>3576817.59</v>
      </c>
      <c r="N15" s="76">
        <v>3040294.95</v>
      </c>
    </row>
    <row r="16" spans="1:14" s="27" customFormat="1" ht="409.5" x14ac:dyDescent="0.25">
      <c r="A16" s="26">
        <v>13</v>
      </c>
      <c r="B16" s="73" t="s">
        <v>1384</v>
      </c>
      <c r="C16" s="73" t="s">
        <v>110</v>
      </c>
      <c r="D16" s="73" t="s">
        <v>111</v>
      </c>
      <c r="E16" s="77" t="s">
        <v>1385</v>
      </c>
      <c r="F16" s="73" t="s">
        <v>113</v>
      </c>
      <c r="G16" s="73" t="s">
        <v>114</v>
      </c>
      <c r="H16" s="74" t="s">
        <v>115</v>
      </c>
      <c r="I16" s="75">
        <v>42346</v>
      </c>
      <c r="J16" s="75">
        <v>42916</v>
      </c>
      <c r="K16" s="73" t="s">
        <v>116</v>
      </c>
      <c r="L16" s="76">
        <v>1658209.04</v>
      </c>
      <c r="M16" s="76">
        <v>1658209.04</v>
      </c>
      <c r="N16" s="76">
        <v>1409477.68</v>
      </c>
    </row>
    <row r="17" spans="1:14" s="27" customFormat="1" ht="123.75" x14ac:dyDescent="0.25">
      <c r="A17" s="26">
        <v>14</v>
      </c>
      <c r="B17" s="73" t="s">
        <v>1721</v>
      </c>
      <c r="C17" s="73" t="s">
        <v>1722</v>
      </c>
      <c r="D17" s="73" t="s">
        <v>1723</v>
      </c>
      <c r="E17" s="77" t="s">
        <v>1372</v>
      </c>
      <c r="F17" s="73" t="s">
        <v>1724</v>
      </c>
      <c r="G17" s="73" t="s">
        <v>1725</v>
      </c>
      <c r="H17" s="74" t="s">
        <v>1793</v>
      </c>
      <c r="I17" s="75">
        <v>42429</v>
      </c>
      <c r="J17" s="75">
        <v>43100</v>
      </c>
      <c r="K17" s="73" t="s">
        <v>1726</v>
      </c>
      <c r="L17" s="76">
        <v>4045000</v>
      </c>
      <c r="M17" s="76">
        <v>3426199.24</v>
      </c>
      <c r="N17" s="76">
        <v>2740959.39</v>
      </c>
    </row>
    <row r="18" spans="1:14" s="27" customFormat="1" ht="69" customHeight="1" x14ac:dyDescent="0.25">
      <c r="A18" s="26">
        <v>15</v>
      </c>
      <c r="B18" s="73" t="s">
        <v>1388</v>
      </c>
      <c r="C18" s="73" t="s">
        <v>1386</v>
      </c>
      <c r="D18" s="73" t="s">
        <v>1387</v>
      </c>
      <c r="E18" s="77" t="s">
        <v>1389</v>
      </c>
      <c r="F18" s="73" t="s">
        <v>1390</v>
      </c>
      <c r="G18" s="73" t="s">
        <v>1391</v>
      </c>
      <c r="H18" s="74" t="s">
        <v>1392</v>
      </c>
      <c r="I18" s="75">
        <v>42353</v>
      </c>
      <c r="J18" s="75">
        <v>43089</v>
      </c>
      <c r="K18" s="73" t="s">
        <v>1393</v>
      </c>
      <c r="L18" s="76">
        <v>6000000</v>
      </c>
      <c r="M18" s="76">
        <v>4000000</v>
      </c>
      <c r="N18" s="76">
        <v>3400000</v>
      </c>
    </row>
    <row r="19" spans="1:14" s="27" customFormat="1" ht="112.5" x14ac:dyDescent="0.25">
      <c r="A19" s="26">
        <v>16</v>
      </c>
      <c r="B19" s="73" t="s">
        <v>1395</v>
      </c>
      <c r="C19" s="73" t="s">
        <v>117</v>
      </c>
      <c r="D19" s="73" t="s">
        <v>1394</v>
      </c>
      <c r="E19" s="77" t="s">
        <v>1396</v>
      </c>
      <c r="F19" s="73" t="s">
        <v>120</v>
      </c>
      <c r="G19" s="73" t="s">
        <v>121</v>
      </c>
      <c r="H19" s="74" t="s">
        <v>122</v>
      </c>
      <c r="I19" s="75">
        <v>42342</v>
      </c>
      <c r="J19" s="75">
        <v>42915</v>
      </c>
      <c r="K19" s="73" t="s">
        <v>123</v>
      </c>
      <c r="L19" s="76">
        <v>2666759.98</v>
      </c>
      <c r="M19" s="76">
        <v>2666759.98</v>
      </c>
      <c r="N19" s="76">
        <v>2266745.98</v>
      </c>
    </row>
    <row r="20" spans="1:14" s="27" customFormat="1" ht="123.75" x14ac:dyDescent="0.25">
      <c r="A20" s="26">
        <v>17</v>
      </c>
      <c r="B20" s="73" t="s">
        <v>1727</v>
      </c>
      <c r="C20" s="73" t="s">
        <v>1728</v>
      </c>
      <c r="D20" s="73" t="s">
        <v>1729</v>
      </c>
      <c r="E20" s="77" t="s">
        <v>1375</v>
      </c>
      <c r="F20" s="73" t="s">
        <v>326</v>
      </c>
      <c r="G20" s="73" t="s">
        <v>789</v>
      </c>
      <c r="H20" s="74" t="s">
        <v>1794</v>
      </c>
      <c r="I20" s="75">
        <v>42445</v>
      </c>
      <c r="J20" s="75">
        <v>42735</v>
      </c>
      <c r="K20" s="73" t="s">
        <v>1730</v>
      </c>
      <c r="L20" s="76">
        <v>1812272.32</v>
      </c>
      <c r="M20" s="76">
        <v>1812272.32</v>
      </c>
      <c r="N20" s="76">
        <v>1540431.47</v>
      </c>
    </row>
    <row r="21" spans="1:14" s="27" customFormat="1" ht="67.5" customHeight="1" x14ac:dyDescent="0.25">
      <c r="A21" s="26">
        <v>18</v>
      </c>
      <c r="B21" s="73" t="s">
        <v>1397</v>
      </c>
      <c r="C21" s="73" t="s">
        <v>124</v>
      </c>
      <c r="D21" s="73" t="s">
        <v>125</v>
      </c>
      <c r="E21" s="77" t="s">
        <v>1398</v>
      </c>
      <c r="F21" s="73" t="s">
        <v>127</v>
      </c>
      <c r="G21" s="73" t="s">
        <v>128</v>
      </c>
      <c r="H21" s="74" t="s">
        <v>1399</v>
      </c>
      <c r="I21" s="75">
        <v>42410</v>
      </c>
      <c r="J21" s="75">
        <v>43251</v>
      </c>
      <c r="K21" s="73" t="s">
        <v>129</v>
      </c>
      <c r="L21" s="76">
        <v>5585369.3899999997</v>
      </c>
      <c r="M21" s="76">
        <v>3999682.8</v>
      </c>
      <c r="N21" s="76">
        <v>3399730.38</v>
      </c>
    </row>
    <row r="22" spans="1:14" s="27" customFormat="1" ht="101.25" customHeight="1" x14ac:dyDescent="0.25">
      <c r="A22" s="26">
        <v>19</v>
      </c>
      <c r="B22" s="73" t="s">
        <v>1402</v>
      </c>
      <c r="C22" s="73" t="s">
        <v>1400</v>
      </c>
      <c r="D22" s="73" t="s">
        <v>1401</v>
      </c>
      <c r="E22" s="77" t="s">
        <v>1403</v>
      </c>
      <c r="F22" s="73" t="s">
        <v>1404</v>
      </c>
      <c r="G22" s="73" t="s">
        <v>1405</v>
      </c>
      <c r="H22" s="74" t="s">
        <v>1406</v>
      </c>
      <c r="I22" s="75">
        <v>42430</v>
      </c>
      <c r="J22" s="75">
        <v>43100</v>
      </c>
      <c r="K22" s="73" t="s">
        <v>1407</v>
      </c>
      <c r="L22" s="76">
        <v>14683173.48</v>
      </c>
      <c r="M22" s="76">
        <v>8000000</v>
      </c>
      <c r="N22" s="76">
        <v>6800000</v>
      </c>
    </row>
    <row r="23" spans="1:14" s="27" customFormat="1" ht="157.5" customHeight="1" x14ac:dyDescent="0.25">
      <c r="A23" s="26">
        <v>20</v>
      </c>
      <c r="B23" s="73" t="s">
        <v>1408</v>
      </c>
      <c r="C23" s="73" t="s">
        <v>130</v>
      </c>
      <c r="D23" s="73" t="s">
        <v>131</v>
      </c>
      <c r="E23" s="77" t="s">
        <v>1396</v>
      </c>
      <c r="F23" s="73" t="s">
        <v>1238</v>
      </c>
      <c r="G23" s="73" t="s">
        <v>132</v>
      </c>
      <c r="H23" s="74" t="s">
        <v>133</v>
      </c>
      <c r="I23" s="75">
        <v>42384</v>
      </c>
      <c r="J23" s="75">
        <v>42978</v>
      </c>
      <c r="K23" s="73" t="s">
        <v>134</v>
      </c>
      <c r="L23" s="76">
        <v>3366061.23</v>
      </c>
      <c r="M23" s="76">
        <v>3366061.23</v>
      </c>
      <c r="N23" s="76">
        <v>2692848.98</v>
      </c>
    </row>
    <row r="24" spans="1:14" s="27" customFormat="1" ht="157.5" customHeight="1" x14ac:dyDescent="0.25">
      <c r="A24" s="26">
        <v>21</v>
      </c>
      <c r="B24" s="73" t="s">
        <v>135</v>
      </c>
      <c r="C24" s="73" t="s">
        <v>1409</v>
      </c>
      <c r="D24" s="73" t="s">
        <v>1410</v>
      </c>
      <c r="E24" s="77" t="s">
        <v>1372</v>
      </c>
      <c r="F24" s="73" t="s">
        <v>100</v>
      </c>
      <c r="G24" s="73" t="s">
        <v>136</v>
      </c>
      <c r="H24" s="74" t="s">
        <v>137</v>
      </c>
      <c r="I24" s="75">
        <v>42339</v>
      </c>
      <c r="J24" s="75">
        <v>42735</v>
      </c>
      <c r="K24" s="73" t="s">
        <v>138</v>
      </c>
      <c r="L24" s="76">
        <v>4010327.47</v>
      </c>
      <c r="M24" s="76">
        <v>3971434.25</v>
      </c>
      <c r="N24" s="76">
        <v>3177147.4</v>
      </c>
    </row>
    <row r="25" spans="1:14" s="27" customFormat="1" ht="67.5" customHeight="1" x14ac:dyDescent="0.25">
      <c r="A25" s="26">
        <v>22</v>
      </c>
      <c r="B25" s="73" t="s">
        <v>1411</v>
      </c>
      <c r="C25" s="73" t="s">
        <v>139</v>
      </c>
      <c r="D25" s="73" t="s">
        <v>140</v>
      </c>
      <c r="E25" s="77" t="s">
        <v>1412</v>
      </c>
      <c r="F25" s="73" t="s">
        <v>142</v>
      </c>
      <c r="G25" s="73" t="s">
        <v>143</v>
      </c>
      <c r="H25" s="74" t="s">
        <v>144</v>
      </c>
      <c r="I25" s="75">
        <v>42401</v>
      </c>
      <c r="J25" s="75">
        <v>43100</v>
      </c>
      <c r="K25" s="73" t="s">
        <v>145</v>
      </c>
      <c r="L25" s="76">
        <v>5949919.1399999997</v>
      </c>
      <c r="M25" s="76">
        <v>3997337.55</v>
      </c>
      <c r="N25" s="76">
        <v>3397736.91</v>
      </c>
    </row>
    <row r="26" spans="1:14" s="27" customFormat="1" ht="123.75" x14ac:dyDescent="0.25">
      <c r="A26" s="26">
        <v>23</v>
      </c>
      <c r="B26" s="73" t="s">
        <v>1414</v>
      </c>
      <c r="C26" s="73" t="s">
        <v>146</v>
      </c>
      <c r="D26" s="73" t="s">
        <v>1413</v>
      </c>
      <c r="E26" s="77" t="s">
        <v>1364</v>
      </c>
      <c r="F26" s="73" t="s">
        <v>148</v>
      </c>
      <c r="G26" s="73" t="s">
        <v>149</v>
      </c>
      <c r="H26" s="74" t="s">
        <v>150</v>
      </c>
      <c r="I26" s="75">
        <v>42359</v>
      </c>
      <c r="J26" s="75">
        <v>43373</v>
      </c>
      <c r="K26" s="73" t="s">
        <v>151</v>
      </c>
      <c r="L26" s="76">
        <v>12830609.76</v>
      </c>
      <c r="M26" s="76">
        <v>6948066.9900000002</v>
      </c>
      <c r="N26" s="76">
        <v>5905856.9400000004</v>
      </c>
    </row>
    <row r="27" spans="1:14" s="27" customFormat="1" ht="90" x14ac:dyDescent="0.25">
      <c r="A27" s="26">
        <v>24</v>
      </c>
      <c r="B27" s="73" t="s">
        <v>1415</v>
      </c>
      <c r="C27" s="73" t="s">
        <v>152</v>
      </c>
      <c r="D27" s="73" t="s">
        <v>153</v>
      </c>
      <c r="E27" s="77" t="s">
        <v>1372</v>
      </c>
      <c r="F27" s="73" t="s">
        <v>154</v>
      </c>
      <c r="G27" s="73" t="s">
        <v>155</v>
      </c>
      <c r="H27" s="74" t="s">
        <v>156</v>
      </c>
      <c r="I27" s="75">
        <v>42430</v>
      </c>
      <c r="J27" s="75">
        <v>42916</v>
      </c>
      <c r="K27" s="73" t="s">
        <v>157</v>
      </c>
      <c r="L27" s="76">
        <v>2180001.1</v>
      </c>
      <c r="M27" s="76">
        <v>1939728.07</v>
      </c>
      <c r="N27" s="76">
        <v>1551782.45</v>
      </c>
    </row>
    <row r="28" spans="1:14" s="27" customFormat="1" ht="409.5" x14ac:dyDescent="0.25">
      <c r="A28" s="26">
        <v>25</v>
      </c>
      <c r="B28" s="73" t="s">
        <v>1417</v>
      </c>
      <c r="C28" s="73" t="s">
        <v>158</v>
      </c>
      <c r="D28" s="73" t="s">
        <v>1416</v>
      </c>
      <c r="E28" s="77" t="s">
        <v>1372</v>
      </c>
      <c r="F28" s="73" t="s">
        <v>159</v>
      </c>
      <c r="G28" s="73" t="s">
        <v>160</v>
      </c>
      <c r="H28" s="74" t="s">
        <v>161</v>
      </c>
      <c r="I28" s="75">
        <v>42349</v>
      </c>
      <c r="J28" s="75">
        <v>43220</v>
      </c>
      <c r="K28" s="73" t="s">
        <v>162</v>
      </c>
      <c r="L28" s="76">
        <v>10402386</v>
      </c>
      <c r="M28" s="76">
        <v>4000000</v>
      </c>
      <c r="N28" s="76">
        <v>3200000</v>
      </c>
    </row>
    <row r="29" spans="1:14" s="27" customFormat="1" ht="409.5" x14ac:dyDescent="0.25">
      <c r="A29" s="26">
        <v>26</v>
      </c>
      <c r="B29" s="73" t="s">
        <v>164</v>
      </c>
      <c r="C29" s="73" t="s">
        <v>1418</v>
      </c>
      <c r="D29" s="73" t="s">
        <v>163</v>
      </c>
      <c r="E29" s="77" t="s">
        <v>1398</v>
      </c>
      <c r="F29" s="73" t="s">
        <v>1419</v>
      </c>
      <c r="G29" s="73" t="s">
        <v>165</v>
      </c>
      <c r="H29" s="74" t="s">
        <v>166</v>
      </c>
      <c r="I29" s="75">
        <v>42409</v>
      </c>
      <c r="J29" s="75">
        <v>43039</v>
      </c>
      <c r="K29" s="73" t="s">
        <v>167</v>
      </c>
      <c r="L29" s="76">
        <v>3379459.39</v>
      </c>
      <c r="M29" s="76">
        <v>3348739.39</v>
      </c>
      <c r="N29" s="76">
        <v>2846428.48</v>
      </c>
    </row>
    <row r="30" spans="1:14" s="27" customFormat="1" ht="405" x14ac:dyDescent="0.25">
      <c r="A30" s="26">
        <v>27</v>
      </c>
      <c r="B30" s="73" t="s">
        <v>1420</v>
      </c>
      <c r="C30" s="73" t="s">
        <v>168</v>
      </c>
      <c r="D30" s="73" t="s">
        <v>169</v>
      </c>
      <c r="E30" s="77" t="s">
        <v>1398</v>
      </c>
      <c r="F30" s="73" t="s">
        <v>170</v>
      </c>
      <c r="G30" s="73" t="s">
        <v>171</v>
      </c>
      <c r="H30" s="74" t="s">
        <v>172</v>
      </c>
      <c r="I30" s="75">
        <v>42331</v>
      </c>
      <c r="J30" s="75">
        <v>43100</v>
      </c>
      <c r="K30" s="73" t="s">
        <v>173</v>
      </c>
      <c r="L30" s="76">
        <v>2715000</v>
      </c>
      <c r="M30" s="76">
        <v>2715000</v>
      </c>
      <c r="N30" s="76">
        <v>2307750</v>
      </c>
    </row>
    <row r="31" spans="1:14" s="27" customFormat="1" ht="78.75" customHeight="1" x14ac:dyDescent="0.25">
      <c r="A31" s="26">
        <v>28</v>
      </c>
      <c r="B31" s="73" t="s">
        <v>1422</v>
      </c>
      <c r="C31" s="73" t="s">
        <v>174</v>
      </c>
      <c r="D31" s="73" t="s">
        <v>1421</v>
      </c>
      <c r="E31" s="77" t="s">
        <v>1355</v>
      </c>
      <c r="F31" s="73" t="s">
        <v>175</v>
      </c>
      <c r="G31" s="73" t="s">
        <v>176</v>
      </c>
      <c r="H31" s="74" t="s">
        <v>177</v>
      </c>
      <c r="I31" s="75">
        <v>42370</v>
      </c>
      <c r="J31" s="75">
        <v>43100</v>
      </c>
      <c r="K31" s="73" t="s">
        <v>178</v>
      </c>
      <c r="L31" s="76">
        <v>3999993.12</v>
      </c>
      <c r="M31" s="76">
        <v>3999993.12</v>
      </c>
      <c r="N31" s="76">
        <v>3399994.15</v>
      </c>
    </row>
    <row r="32" spans="1:14" s="27" customFormat="1" ht="90" x14ac:dyDescent="0.25">
      <c r="A32" s="26">
        <v>29</v>
      </c>
      <c r="B32" s="73" t="s">
        <v>1423</v>
      </c>
      <c r="C32" s="73" t="s">
        <v>179</v>
      </c>
      <c r="D32" s="73" t="s">
        <v>180</v>
      </c>
      <c r="E32" s="77" t="s">
        <v>1355</v>
      </c>
      <c r="F32" s="73" t="s">
        <v>181</v>
      </c>
      <c r="G32" s="73" t="s">
        <v>182</v>
      </c>
      <c r="H32" s="74" t="s">
        <v>183</v>
      </c>
      <c r="I32" s="75">
        <v>42398</v>
      </c>
      <c r="J32" s="75">
        <v>43281</v>
      </c>
      <c r="K32" s="73" t="s">
        <v>184</v>
      </c>
      <c r="L32" s="76">
        <v>3990369.24</v>
      </c>
      <c r="M32" s="76">
        <v>3990369.24</v>
      </c>
      <c r="N32" s="76">
        <v>3391813.85</v>
      </c>
    </row>
    <row r="33" spans="1:14" s="27" customFormat="1" ht="90" x14ac:dyDescent="0.25">
      <c r="A33" s="26">
        <v>30</v>
      </c>
      <c r="B33" s="73" t="s">
        <v>186</v>
      </c>
      <c r="C33" s="73" t="s">
        <v>1424</v>
      </c>
      <c r="D33" s="73" t="s">
        <v>185</v>
      </c>
      <c r="E33" s="77" t="s">
        <v>1398</v>
      </c>
      <c r="F33" s="73" t="s">
        <v>187</v>
      </c>
      <c r="G33" s="73" t="s">
        <v>188</v>
      </c>
      <c r="H33" s="74" t="s">
        <v>189</v>
      </c>
      <c r="I33" s="75">
        <v>42310</v>
      </c>
      <c r="J33" s="75">
        <v>43131</v>
      </c>
      <c r="K33" s="73" t="s">
        <v>190</v>
      </c>
      <c r="L33" s="76">
        <v>8809444.7400000002</v>
      </c>
      <c r="M33" s="76">
        <v>4000000</v>
      </c>
      <c r="N33" s="76">
        <v>3400000</v>
      </c>
    </row>
    <row r="34" spans="1:14" s="27" customFormat="1" ht="123.75" x14ac:dyDescent="0.25">
      <c r="A34" s="26">
        <v>31</v>
      </c>
      <c r="B34" s="73" t="s">
        <v>1426</v>
      </c>
      <c r="C34" s="73" t="s">
        <v>191</v>
      </c>
      <c r="D34" s="73" t="s">
        <v>1425</v>
      </c>
      <c r="E34" s="77" t="s">
        <v>1427</v>
      </c>
      <c r="F34" s="73" t="s">
        <v>193</v>
      </c>
      <c r="G34" s="73" t="s">
        <v>194</v>
      </c>
      <c r="H34" s="74" t="s">
        <v>195</v>
      </c>
      <c r="I34" s="75">
        <v>42437</v>
      </c>
      <c r="J34" s="75">
        <v>43281</v>
      </c>
      <c r="K34" s="73" t="s">
        <v>196</v>
      </c>
      <c r="L34" s="76">
        <v>6936684.1600000001</v>
      </c>
      <c r="M34" s="76">
        <v>4000000</v>
      </c>
      <c r="N34" s="76">
        <v>3200000</v>
      </c>
    </row>
    <row r="35" spans="1:14" s="27" customFormat="1" ht="409.5" x14ac:dyDescent="0.25">
      <c r="A35" s="26">
        <v>32</v>
      </c>
      <c r="B35" s="73" t="s">
        <v>1430</v>
      </c>
      <c r="C35" s="73" t="s">
        <v>1428</v>
      </c>
      <c r="D35" s="73" t="s">
        <v>1429</v>
      </c>
      <c r="E35" s="77" t="s">
        <v>1389</v>
      </c>
      <c r="F35" s="73" t="s">
        <v>685</v>
      </c>
      <c r="G35" s="73" t="s">
        <v>686</v>
      </c>
      <c r="H35" s="74" t="s">
        <v>1431</v>
      </c>
      <c r="I35" s="75">
        <v>41781</v>
      </c>
      <c r="J35" s="75">
        <v>43100</v>
      </c>
      <c r="K35" s="73" t="s">
        <v>1432</v>
      </c>
      <c r="L35" s="76">
        <v>8166686.7400000002</v>
      </c>
      <c r="M35" s="76">
        <v>7285326.5</v>
      </c>
      <c r="N35" s="76">
        <v>6192527.5199999996</v>
      </c>
    </row>
    <row r="36" spans="1:14" s="27" customFormat="1" ht="123.75" x14ac:dyDescent="0.25">
      <c r="A36" s="26">
        <v>33</v>
      </c>
      <c r="B36" s="73" t="s">
        <v>1435</v>
      </c>
      <c r="C36" s="73" t="s">
        <v>1433</v>
      </c>
      <c r="D36" s="73" t="s">
        <v>1434</v>
      </c>
      <c r="E36" s="77" t="s">
        <v>1375</v>
      </c>
      <c r="F36" s="73" t="s">
        <v>918</v>
      </c>
      <c r="G36" s="73" t="s">
        <v>919</v>
      </c>
      <c r="H36" s="74" t="s">
        <v>1436</v>
      </c>
      <c r="I36" s="75">
        <v>41983</v>
      </c>
      <c r="J36" s="75">
        <v>43465</v>
      </c>
      <c r="K36" s="73" t="s">
        <v>1437</v>
      </c>
      <c r="L36" s="76">
        <v>7566110.5599999996</v>
      </c>
      <c r="M36" s="76">
        <v>5940202.5599999996</v>
      </c>
      <c r="N36" s="76">
        <v>5049172.17</v>
      </c>
    </row>
    <row r="37" spans="1:14" s="27" customFormat="1" ht="90" x14ac:dyDescent="0.25">
      <c r="A37" s="26">
        <v>34</v>
      </c>
      <c r="B37" s="73" t="s">
        <v>1440</v>
      </c>
      <c r="C37" s="73" t="s">
        <v>1438</v>
      </c>
      <c r="D37" s="73" t="s">
        <v>1439</v>
      </c>
      <c r="E37" s="77" t="s">
        <v>1369</v>
      </c>
      <c r="F37" s="73" t="s">
        <v>753</v>
      </c>
      <c r="G37" s="73" t="s">
        <v>754</v>
      </c>
      <c r="H37" s="74" t="s">
        <v>1441</v>
      </c>
      <c r="I37" s="75">
        <v>42430</v>
      </c>
      <c r="J37" s="75">
        <v>42916</v>
      </c>
      <c r="K37" s="73" t="s">
        <v>1442</v>
      </c>
      <c r="L37" s="76">
        <v>1258916.5900000001</v>
      </c>
      <c r="M37" s="76">
        <v>1196002.0900000001</v>
      </c>
      <c r="N37" s="76">
        <v>956134.19</v>
      </c>
    </row>
    <row r="38" spans="1:14" s="27" customFormat="1" ht="135" customHeight="1" x14ac:dyDescent="0.25">
      <c r="A38" s="26">
        <v>35</v>
      </c>
      <c r="B38" s="73" t="s">
        <v>1444</v>
      </c>
      <c r="C38" s="73" t="s">
        <v>197</v>
      </c>
      <c r="D38" s="73" t="s">
        <v>1443</v>
      </c>
      <c r="E38" s="77" t="s">
        <v>1372</v>
      </c>
      <c r="F38" s="73" t="s">
        <v>198</v>
      </c>
      <c r="G38" s="73" t="s">
        <v>199</v>
      </c>
      <c r="H38" s="74" t="s">
        <v>200</v>
      </c>
      <c r="I38" s="75">
        <v>42404</v>
      </c>
      <c r="J38" s="75">
        <v>42735</v>
      </c>
      <c r="K38" s="73" t="s">
        <v>201</v>
      </c>
      <c r="L38" s="76">
        <v>2200677</v>
      </c>
      <c r="M38" s="76">
        <v>2000000</v>
      </c>
      <c r="N38" s="76">
        <v>1600000</v>
      </c>
    </row>
    <row r="39" spans="1:14" s="27" customFormat="1" ht="67.5" x14ac:dyDescent="0.25">
      <c r="A39" s="26">
        <v>36</v>
      </c>
      <c r="B39" s="73" t="s">
        <v>1446</v>
      </c>
      <c r="C39" s="73" t="s">
        <v>202</v>
      </c>
      <c r="D39" s="73" t="s">
        <v>1445</v>
      </c>
      <c r="E39" s="77" t="s">
        <v>1403</v>
      </c>
      <c r="F39" s="73" t="s">
        <v>205</v>
      </c>
      <c r="G39" s="73" t="s">
        <v>206</v>
      </c>
      <c r="H39" s="74" t="s">
        <v>207</v>
      </c>
      <c r="I39" s="75">
        <v>42401</v>
      </c>
      <c r="J39" s="75">
        <v>43039</v>
      </c>
      <c r="K39" s="73" t="s">
        <v>208</v>
      </c>
      <c r="L39" s="76">
        <v>2250500</v>
      </c>
      <c r="M39" s="76">
        <v>2250000</v>
      </c>
      <c r="N39" s="76">
        <v>1912500</v>
      </c>
    </row>
    <row r="40" spans="1:14" s="27" customFormat="1" ht="247.5" x14ac:dyDescent="0.25">
      <c r="A40" s="26">
        <v>37</v>
      </c>
      <c r="B40" s="73" t="s">
        <v>1368</v>
      </c>
      <c r="C40" s="73" t="s">
        <v>1447</v>
      </c>
      <c r="D40" s="73" t="s">
        <v>1448</v>
      </c>
      <c r="E40" s="77" t="s">
        <v>1355</v>
      </c>
      <c r="F40" s="73" t="s">
        <v>810</v>
      </c>
      <c r="G40" s="73" t="s">
        <v>811</v>
      </c>
      <c r="H40" s="74" t="s">
        <v>1449</v>
      </c>
      <c r="I40" s="75">
        <v>42275</v>
      </c>
      <c r="J40" s="75">
        <v>43008</v>
      </c>
      <c r="K40" s="73" t="s">
        <v>1450</v>
      </c>
      <c r="L40" s="76">
        <v>1675688.99</v>
      </c>
      <c r="M40" s="76">
        <v>1675688.99</v>
      </c>
      <c r="N40" s="76">
        <v>1424335.64</v>
      </c>
    </row>
    <row r="41" spans="1:14" s="27" customFormat="1" ht="90" customHeight="1" x14ac:dyDescent="0.25">
      <c r="A41" s="26">
        <v>38</v>
      </c>
      <c r="B41" s="73" t="s">
        <v>1451</v>
      </c>
      <c r="C41" s="73" t="s">
        <v>209</v>
      </c>
      <c r="D41" s="73" t="s">
        <v>210</v>
      </c>
      <c r="E41" s="77" t="s">
        <v>1398</v>
      </c>
      <c r="F41" s="73" t="s">
        <v>211</v>
      </c>
      <c r="G41" s="73" t="s">
        <v>212</v>
      </c>
      <c r="H41" s="74" t="s">
        <v>213</v>
      </c>
      <c r="I41" s="75">
        <v>42446</v>
      </c>
      <c r="J41" s="75">
        <v>42825</v>
      </c>
      <c r="K41" s="73" t="s">
        <v>214</v>
      </c>
      <c r="L41" s="76">
        <v>3999995.94</v>
      </c>
      <c r="M41" s="76">
        <v>3999995.94</v>
      </c>
      <c r="N41" s="76">
        <v>3399996.54</v>
      </c>
    </row>
    <row r="42" spans="1:14" s="27" customFormat="1" ht="135" customHeight="1" x14ac:dyDescent="0.25">
      <c r="A42" s="26">
        <v>39</v>
      </c>
      <c r="B42" s="73" t="s">
        <v>1453</v>
      </c>
      <c r="C42" s="73" t="s">
        <v>215</v>
      </c>
      <c r="D42" s="73" t="s">
        <v>1452</v>
      </c>
      <c r="E42" s="77" t="s">
        <v>1372</v>
      </c>
      <c r="F42" s="73" t="s">
        <v>216</v>
      </c>
      <c r="G42" s="73" t="s">
        <v>217</v>
      </c>
      <c r="H42" s="74" t="s">
        <v>218</v>
      </c>
      <c r="I42" s="75">
        <v>42433</v>
      </c>
      <c r="J42" s="75">
        <v>43190</v>
      </c>
      <c r="K42" s="73" t="s">
        <v>219</v>
      </c>
      <c r="L42" s="76">
        <v>1280000</v>
      </c>
      <c r="M42" s="76">
        <v>1280000</v>
      </c>
      <c r="N42" s="76">
        <v>1024000</v>
      </c>
    </row>
    <row r="43" spans="1:14" s="27" customFormat="1" ht="123.75" customHeight="1" x14ac:dyDescent="0.25">
      <c r="A43" s="26">
        <v>40</v>
      </c>
      <c r="B43" s="73" t="s">
        <v>1456</v>
      </c>
      <c r="C43" s="73" t="s">
        <v>1454</v>
      </c>
      <c r="D43" s="73" t="s">
        <v>1455</v>
      </c>
      <c r="E43" s="77" t="s">
        <v>1403</v>
      </c>
      <c r="F43" s="73" t="s">
        <v>1457</v>
      </c>
      <c r="G43" s="73" t="s">
        <v>1458</v>
      </c>
      <c r="H43" s="74" t="s">
        <v>1459</v>
      </c>
      <c r="I43" s="75">
        <v>42388</v>
      </c>
      <c r="J43" s="75">
        <v>43069</v>
      </c>
      <c r="K43" s="73" t="s">
        <v>1460</v>
      </c>
      <c r="L43" s="76">
        <v>1888091.72</v>
      </c>
      <c r="M43" s="76">
        <v>1888091.72</v>
      </c>
      <c r="N43" s="76">
        <v>1604877.96</v>
      </c>
    </row>
    <row r="44" spans="1:14" s="27" customFormat="1" ht="337.5" x14ac:dyDescent="0.25">
      <c r="A44" s="26">
        <v>41</v>
      </c>
      <c r="B44" s="73" t="s">
        <v>1463</v>
      </c>
      <c r="C44" s="73" t="s">
        <v>1461</v>
      </c>
      <c r="D44" s="73" t="s">
        <v>1462</v>
      </c>
      <c r="E44" s="77" t="s">
        <v>1396</v>
      </c>
      <c r="F44" s="73" t="s">
        <v>944</v>
      </c>
      <c r="G44" s="73" t="s">
        <v>945</v>
      </c>
      <c r="H44" s="74" t="s">
        <v>1464</v>
      </c>
      <c r="I44" s="75">
        <v>42401</v>
      </c>
      <c r="J44" s="75">
        <v>42460</v>
      </c>
      <c r="K44" s="73" t="s">
        <v>1465</v>
      </c>
      <c r="L44" s="76">
        <v>3998000</v>
      </c>
      <c r="M44" s="76">
        <v>3998000</v>
      </c>
      <c r="N44" s="76">
        <v>3348325</v>
      </c>
    </row>
    <row r="45" spans="1:14" s="27" customFormat="1" ht="67.5" customHeight="1" x14ac:dyDescent="0.25">
      <c r="A45" s="26">
        <v>42</v>
      </c>
      <c r="B45" s="73" t="s">
        <v>1466</v>
      </c>
      <c r="C45" s="73" t="s">
        <v>220</v>
      </c>
      <c r="D45" s="73" t="s">
        <v>221</v>
      </c>
      <c r="E45" s="77" t="s">
        <v>1467</v>
      </c>
      <c r="F45" s="73" t="s">
        <v>223</v>
      </c>
      <c r="G45" s="73" t="s">
        <v>224</v>
      </c>
      <c r="H45" s="74" t="s">
        <v>225</v>
      </c>
      <c r="I45" s="75">
        <v>42307</v>
      </c>
      <c r="J45" s="75">
        <v>43190</v>
      </c>
      <c r="K45" s="73" t="s">
        <v>226</v>
      </c>
      <c r="L45" s="76">
        <v>4002180.89</v>
      </c>
      <c r="M45" s="76">
        <v>3739166.65</v>
      </c>
      <c r="N45" s="76">
        <v>3178291.9</v>
      </c>
    </row>
    <row r="46" spans="1:14" s="27" customFormat="1" ht="112.5" customHeight="1" x14ac:dyDescent="0.25">
      <c r="A46" s="26">
        <v>43</v>
      </c>
      <c r="B46" s="73" t="s">
        <v>1469</v>
      </c>
      <c r="C46" s="73" t="s">
        <v>227</v>
      </c>
      <c r="D46" s="73" t="s">
        <v>1468</v>
      </c>
      <c r="E46" s="77" t="s">
        <v>1470</v>
      </c>
      <c r="F46" s="73" t="s">
        <v>229</v>
      </c>
      <c r="G46" s="73" t="s">
        <v>230</v>
      </c>
      <c r="H46" s="74" t="s">
        <v>231</v>
      </c>
      <c r="I46" s="75">
        <v>42370</v>
      </c>
      <c r="J46" s="75">
        <v>43373</v>
      </c>
      <c r="K46" s="73" t="s">
        <v>232</v>
      </c>
      <c r="L46" s="76">
        <v>4000000</v>
      </c>
      <c r="M46" s="76">
        <v>4000000</v>
      </c>
      <c r="N46" s="76">
        <v>3400000</v>
      </c>
    </row>
    <row r="47" spans="1:14" s="27" customFormat="1" ht="112.5" x14ac:dyDescent="0.25">
      <c r="A47" s="26">
        <v>44</v>
      </c>
      <c r="B47" s="73" t="s">
        <v>1471</v>
      </c>
      <c r="C47" s="73" t="s">
        <v>233</v>
      </c>
      <c r="D47" s="73" t="s">
        <v>234</v>
      </c>
      <c r="E47" s="77" t="s">
        <v>1385</v>
      </c>
      <c r="F47" s="73" t="s">
        <v>235</v>
      </c>
      <c r="G47" s="73" t="s">
        <v>236</v>
      </c>
      <c r="H47" s="74" t="s">
        <v>237</v>
      </c>
      <c r="I47" s="75">
        <v>42437</v>
      </c>
      <c r="J47" s="75">
        <v>43100</v>
      </c>
      <c r="K47" s="73" t="s">
        <v>238</v>
      </c>
      <c r="L47" s="76">
        <v>3999541.93</v>
      </c>
      <c r="M47" s="76">
        <v>3999541.93</v>
      </c>
      <c r="N47" s="76">
        <v>3399610.64</v>
      </c>
    </row>
    <row r="48" spans="1:14" s="27" customFormat="1" ht="123.75" x14ac:dyDescent="0.25">
      <c r="A48" s="26">
        <v>45</v>
      </c>
      <c r="B48" s="73" t="s">
        <v>1473</v>
      </c>
      <c r="C48" s="73" t="s">
        <v>239</v>
      </c>
      <c r="D48" s="73" t="s">
        <v>1472</v>
      </c>
      <c r="E48" s="77" t="s">
        <v>1389</v>
      </c>
      <c r="F48" s="73" t="s">
        <v>241</v>
      </c>
      <c r="G48" s="73" t="s">
        <v>242</v>
      </c>
      <c r="H48" s="74" t="s">
        <v>243</v>
      </c>
      <c r="I48" s="75">
        <v>42380</v>
      </c>
      <c r="J48" s="75">
        <v>43069</v>
      </c>
      <c r="K48" s="73" t="s">
        <v>244</v>
      </c>
      <c r="L48" s="76">
        <v>7724241.2000000002</v>
      </c>
      <c r="M48" s="76">
        <v>5590806.2000000002</v>
      </c>
      <c r="N48" s="76">
        <v>4752185.2699999996</v>
      </c>
    </row>
    <row r="49" spans="1:14" s="27" customFormat="1" ht="101.25" customHeight="1" x14ac:dyDescent="0.25">
      <c r="A49" s="26">
        <v>46</v>
      </c>
      <c r="B49" s="73" t="s">
        <v>1474</v>
      </c>
      <c r="C49" s="73" t="s">
        <v>245</v>
      </c>
      <c r="D49" s="73" t="s">
        <v>246</v>
      </c>
      <c r="E49" s="77" t="s">
        <v>1389</v>
      </c>
      <c r="F49" s="73" t="s">
        <v>247</v>
      </c>
      <c r="G49" s="73" t="s">
        <v>248</v>
      </c>
      <c r="H49" s="74" t="s">
        <v>249</v>
      </c>
      <c r="I49" s="75">
        <v>42370</v>
      </c>
      <c r="J49" s="75">
        <v>43465</v>
      </c>
      <c r="K49" s="73" t="s">
        <v>250</v>
      </c>
      <c r="L49" s="76">
        <v>4136998.9</v>
      </c>
      <c r="M49" s="76">
        <v>3997883.12</v>
      </c>
      <c r="N49" s="76">
        <v>3398200.65</v>
      </c>
    </row>
    <row r="50" spans="1:14" s="27" customFormat="1" ht="213.75" x14ac:dyDescent="0.25">
      <c r="A50" s="26">
        <v>47</v>
      </c>
      <c r="B50" s="73" t="s">
        <v>1475</v>
      </c>
      <c r="C50" s="73" t="s">
        <v>251</v>
      </c>
      <c r="D50" s="73" t="s">
        <v>252</v>
      </c>
      <c r="E50" s="77" t="s">
        <v>1375</v>
      </c>
      <c r="F50" s="73" t="s">
        <v>254</v>
      </c>
      <c r="G50" s="73" t="s">
        <v>255</v>
      </c>
      <c r="H50" s="74" t="s">
        <v>256</v>
      </c>
      <c r="I50" s="75">
        <v>42314</v>
      </c>
      <c r="J50" s="75">
        <v>43100</v>
      </c>
      <c r="K50" s="73" t="s">
        <v>257</v>
      </c>
      <c r="L50" s="76">
        <v>4131967.11</v>
      </c>
      <c r="M50" s="76">
        <v>3993347.59</v>
      </c>
      <c r="N50" s="76">
        <v>3394345.45</v>
      </c>
    </row>
    <row r="51" spans="1:14" s="27" customFormat="1" ht="112.5" x14ac:dyDescent="0.25">
      <c r="A51" s="26">
        <v>48</v>
      </c>
      <c r="B51" s="73" t="s">
        <v>1478</v>
      </c>
      <c r="C51" s="73" t="s">
        <v>1476</v>
      </c>
      <c r="D51" s="73" t="s">
        <v>1477</v>
      </c>
      <c r="E51" s="77" t="s">
        <v>1355</v>
      </c>
      <c r="F51" s="73" t="s">
        <v>181</v>
      </c>
      <c r="G51" s="73" t="s">
        <v>885</v>
      </c>
      <c r="H51" s="74" t="s">
        <v>1479</v>
      </c>
      <c r="I51" s="75">
        <v>41640</v>
      </c>
      <c r="J51" s="75">
        <v>42460</v>
      </c>
      <c r="K51" s="73" t="s">
        <v>1480</v>
      </c>
      <c r="L51" s="76">
        <v>9719819.5299999993</v>
      </c>
      <c r="M51" s="76">
        <v>4817977.22</v>
      </c>
      <c r="N51" s="76">
        <v>4095280.63</v>
      </c>
    </row>
    <row r="52" spans="1:14" s="27" customFormat="1" ht="101.25" x14ac:dyDescent="0.25">
      <c r="A52" s="26">
        <v>49</v>
      </c>
      <c r="B52" s="73" t="s">
        <v>1482</v>
      </c>
      <c r="C52" s="73" t="s">
        <v>258</v>
      </c>
      <c r="D52" s="73" t="s">
        <v>1481</v>
      </c>
      <c r="E52" s="77" t="s">
        <v>1375</v>
      </c>
      <c r="F52" s="73" t="s">
        <v>260</v>
      </c>
      <c r="G52" s="73" t="s">
        <v>261</v>
      </c>
      <c r="H52" s="74" t="s">
        <v>262</v>
      </c>
      <c r="I52" s="75">
        <v>42326</v>
      </c>
      <c r="J52" s="75">
        <v>43100</v>
      </c>
      <c r="K52" s="73" t="s">
        <v>263</v>
      </c>
      <c r="L52" s="76">
        <v>4708163.05</v>
      </c>
      <c r="M52" s="76">
        <v>3866190.05</v>
      </c>
      <c r="N52" s="76">
        <v>3286261.54</v>
      </c>
    </row>
    <row r="53" spans="1:14" s="27" customFormat="1" ht="101.25" x14ac:dyDescent="0.25">
      <c r="A53" s="26">
        <v>50</v>
      </c>
      <c r="B53" s="73" t="s">
        <v>1485</v>
      </c>
      <c r="C53" s="73" t="s">
        <v>1483</v>
      </c>
      <c r="D53" s="73" t="s">
        <v>1484</v>
      </c>
      <c r="E53" s="77" t="s">
        <v>1467</v>
      </c>
      <c r="F53" s="73" t="s">
        <v>535</v>
      </c>
      <c r="G53" s="73" t="s">
        <v>536</v>
      </c>
      <c r="H53" s="74" t="s">
        <v>1486</v>
      </c>
      <c r="I53" s="75">
        <v>42327</v>
      </c>
      <c r="J53" s="75">
        <v>42978</v>
      </c>
      <c r="K53" s="73" t="s">
        <v>1487</v>
      </c>
      <c r="L53" s="76">
        <v>4780207.5999999996</v>
      </c>
      <c r="M53" s="76">
        <v>3999818.88</v>
      </c>
      <c r="N53" s="76">
        <v>3399846.04</v>
      </c>
    </row>
    <row r="54" spans="1:14" s="27" customFormat="1" ht="78.75" x14ac:dyDescent="0.25">
      <c r="A54" s="26">
        <v>51</v>
      </c>
      <c r="B54" s="73" t="s">
        <v>1488</v>
      </c>
      <c r="C54" s="73" t="s">
        <v>264</v>
      </c>
      <c r="D54" s="73" t="s">
        <v>265</v>
      </c>
      <c r="E54" s="77" t="s">
        <v>1396</v>
      </c>
      <c r="F54" s="73" t="s">
        <v>266</v>
      </c>
      <c r="G54" s="73" t="s">
        <v>267</v>
      </c>
      <c r="H54" s="74" t="s">
        <v>268</v>
      </c>
      <c r="I54" s="75">
        <v>42340</v>
      </c>
      <c r="J54" s="75">
        <v>43054</v>
      </c>
      <c r="K54" s="73" t="s">
        <v>269</v>
      </c>
      <c r="L54" s="76">
        <v>1156612.67</v>
      </c>
      <c r="M54" s="76">
        <v>1155505.67</v>
      </c>
      <c r="N54" s="76">
        <v>982179.81</v>
      </c>
    </row>
    <row r="55" spans="1:14" s="27" customFormat="1" ht="409.5" x14ac:dyDescent="0.25">
      <c r="A55" s="26">
        <v>52</v>
      </c>
      <c r="B55" s="73" t="s">
        <v>1489</v>
      </c>
      <c r="C55" s="73" t="s">
        <v>270</v>
      </c>
      <c r="D55" s="73" t="s">
        <v>271</v>
      </c>
      <c r="E55" s="77" t="s">
        <v>1398</v>
      </c>
      <c r="F55" s="73" t="s">
        <v>272</v>
      </c>
      <c r="G55" s="73" t="s">
        <v>273</v>
      </c>
      <c r="H55" s="74" t="s">
        <v>274</v>
      </c>
      <c r="I55" s="75">
        <v>42446</v>
      </c>
      <c r="J55" s="75">
        <v>43100</v>
      </c>
      <c r="K55" s="73" t="s">
        <v>275</v>
      </c>
      <c r="L55" s="76">
        <v>3768228.92</v>
      </c>
      <c r="M55" s="76">
        <v>3749778.92</v>
      </c>
      <c r="N55" s="76">
        <v>3187312.08</v>
      </c>
    </row>
    <row r="56" spans="1:14" s="27" customFormat="1" ht="135" x14ac:dyDescent="0.25">
      <c r="A56" s="26">
        <v>53</v>
      </c>
      <c r="B56" s="73" t="s">
        <v>1490</v>
      </c>
      <c r="C56" s="73" t="s">
        <v>276</v>
      </c>
      <c r="D56" s="73" t="s">
        <v>277</v>
      </c>
      <c r="E56" s="77" t="s">
        <v>1389</v>
      </c>
      <c r="F56" s="73" t="s">
        <v>278</v>
      </c>
      <c r="G56" s="73" t="s">
        <v>279</v>
      </c>
      <c r="H56" s="74" t="s">
        <v>280</v>
      </c>
      <c r="I56" s="75">
        <v>41640</v>
      </c>
      <c r="J56" s="75">
        <v>43465</v>
      </c>
      <c r="K56" s="73" t="s">
        <v>281</v>
      </c>
      <c r="L56" s="76">
        <v>4207665.07</v>
      </c>
      <c r="M56" s="76">
        <v>3999361.51</v>
      </c>
      <c r="N56" s="76">
        <v>3399457.28</v>
      </c>
    </row>
    <row r="57" spans="1:14" s="27" customFormat="1" ht="409.5" x14ac:dyDescent="0.25">
      <c r="A57" s="26">
        <v>54</v>
      </c>
      <c r="B57" s="73" t="s">
        <v>1491</v>
      </c>
      <c r="C57" s="73" t="s">
        <v>282</v>
      </c>
      <c r="D57" s="73" t="s">
        <v>283</v>
      </c>
      <c r="E57" s="77" t="s">
        <v>1369</v>
      </c>
      <c r="F57" s="73" t="s">
        <v>284</v>
      </c>
      <c r="G57" s="73" t="s">
        <v>285</v>
      </c>
      <c r="H57" s="74" t="s">
        <v>286</v>
      </c>
      <c r="I57" s="75">
        <v>42401</v>
      </c>
      <c r="J57" s="75">
        <v>42916</v>
      </c>
      <c r="K57" s="73" t="s">
        <v>287</v>
      </c>
      <c r="L57" s="76">
        <v>890811.84</v>
      </c>
      <c r="M57" s="76">
        <v>880356.84</v>
      </c>
      <c r="N57" s="76">
        <v>748303.31</v>
      </c>
    </row>
    <row r="58" spans="1:14" s="27" customFormat="1" ht="90" x14ac:dyDescent="0.25">
      <c r="A58" s="26">
        <v>55</v>
      </c>
      <c r="B58" s="73" t="s">
        <v>1492</v>
      </c>
      <c r="C58" s="73" t="s">
        <v>288</v>
      </c>
      <c r="D58" s="73" t="s">
        <v>289</v>
      </c>
      <c r="E58" s="77" t="s">
        <v>1396</v>
      </c>
      <c r="F58" s="73" t="s">
        <v>290</v>
      </c>
      <c r="G58" s="73" t="s">
        <v>291</v>
      </c>
      <c r="H58" s="74" t="s">
        <v>292</v>
      </c>
      <c r="I58" s="75">
        <v>42248</v>
      </c>
      <c r="J58" s="75">
        <v>43100</v>
      </c>
      <c r="K58" s="73" t="s">
        <v>293</v>
      </c>
      <c r="L58" s="76">
        <v>5010364.38</v>
      </c>
      <c r="M58" s="76">
        <v>4612540</v>
      </c>
      <c r="N58" s="76">
        <v>3920659</v>
      </c>
    </row>
    <row r="59" spans="1:14" s="27" customFormat="1" ht="409.5" x14ac:dyDescent="0.25">
      <c r="A59" s="26">
        <v>56</v>
      </c>
      <c r="B59" s="73" t="s">
        <v>1493</v>
      </c>
      <c r="C59" s="73" t="s">
        <v>294</v>
      </c>
      <c r="D59" s="73" t="s">
        <v>295</v>
      </c>
      <c r="E59" s="77" t="s">
        <v>1396</v>
      </c>
      <c r="F59" s="73" t="s">
        <v>297</v>
      </c>
      <c r="G59" s="73" t="s">
        <v>298</v>
      </c>
      <c r="H59" s="74" t="s">
        <v>299</v>
      </c>
      <c r="I59" s="75">
        <v>42387</v>
      </c>
      <c r="J59" s="75">
        <v>43069</v>
      </c>
      <c r="K59" s="73" t="s">
        <v>300</v>
      </c>
      <c r="L59" s="76">
        <v>3163866.9</v>
      </c>
      <c r="M59" s="76">
        <v>3162636.9</v>
      </c>
      <c r="N59" s="76">
        <v>2688241.36</v>
      </c>
    </row>
    <row r="60" spans="1:14" s="27" customFormat="1" ht="348.75" x14ac:dyDescent="0.25">
      <c r="A60" s="26">
        <v>57</v>
      </c>
      <c r="B60" s="73" t="s">
        <v>1495</v>
      </c>
      <c r="C60" s="73" t="s">
        <v>301</v>
      </c>
      <c r="D60" s="73" t="s">
        <v>1494</v>
      </c>
      <c r="E60" s="77" t="s">
        <v>1385</v>
      </c>
      <c r="F60" s="73" t="s">
        <v>303</v>
      </c>
      <c r="G60" s="73" t="s">
        <v>304</v>
      </c>
      <c r="H60" s="74" t="s">
        <v>305</v>
      </c>
      <c r="I60" s="75">
        <v>42412</v>
      </c>
      <c r="J60" s="75">
        <v>42916</v>
      </c>
      <c r="K60" s="73" t="s">
        <v>306</v>
      </c>
      <c r="L60" s="76">
        <v>2465917.37</v>
      </c>
      <c r="M60" s="76">
        <v>2446975.37</v>
      </c>
      <c r="N60" s="76">
        <v>2079929.06</v>
      </c>
    </row>
    <row r="61" spans="1:14" s="27" customFormat="1" ht="78.75" x14ac:dyDescent="0.25">
      <c r="A61" s="26">
        <v>58</v>
      </c>
      <c r="B61" s="73" t="s">
        <v>1496</v>
      </c>
      <c r="C61" s="73" t="s">
        <v>307</v>
      </c>
      <c r="D61" s="73" t="s">
        <v>308</v>
      </c>
      <c r="E61" s="77" t="s">
        <v>1467</v>
      </c>
      <c r="F61" s="73" t="s">
        <v>309</v>
      </c>
      <c r="G61" s="73" t="s">
        <v>310</v>
      </c>
      <c r="H61" s="74" t="s">
        <v>311</v>
      </c>
      <c r="I61" s="75">
        <v>42125</v>
      </c>
      <c r="J61" s="75">
        <v>42855</v>
      </c>
      <c r="K61" s="73" t="s">
        <v>312</v>
      </c>
      <c r="L61" s="76">
        <v>1185470.6200000001</v>
      </c>
      <c r="M61" s="76">
        <v>1185470.6200000001</v>
      </c>
      <c r="N61" s="76">
        <v>1007650.02</v>
      </c>
    </row>
    <row r="62" spans="1:14" s="27" customFormat="1" ht="101.25" x14ac:dyDescent="0.25">
      <c r="A62" s="26">
        <v>59</v>
      </c>
      <c r="B62" s="73" t="s">
        <v>1497</v>
      </c>
      <c r="C62" s="73" t="s">
        <v>313</v>
      </c>
      <c r="D62" s="73" t="s">
        <v>314</v>
      </c>
      <c r="E62" s="77" t="s">
        <v>1364</v>
      </c>
      <c r="F62" s="73" t="s">
        <v>315</v>
      </c>
      <c r="G62" s="73" t="s">
        <v>316</v>
      </c>
      <c r="H62" s="74" t="s">
        <v>317</v>
      </c>
      <c r="I62" s="75">
        <v>42436</v>
      </c>
      <c r="J62" s="75">
        <v>43220</v>
      </c>
      <c r="K62" s="73" t="s">
        <v>318</v>
      </c>
      <c r="L62" s="76">
        <v>8090077.0800000001</v>
      </c>
      <c r="M62" s="76">
        <v>8000000</v>
      </c>
      <c r="N62" s="76">
        <v>6800000</v>
      </c>
    </row>
    <row r="63" spans="1:14" s="27" customFormat="1" ht="409.5" x14ac:dyDescent="0.25">
      <c r="A63" s="26">
        <v>60</v>
      </c>
      <c r="B63" s="73" t="s">
        <v>1498</v>
      </c>
      <c r="C63" s="73" t="s">
        <v>319</v>
      </c>
      <c r="D63" s="73" t="s">
        <v>320</v>
      </c>
      <c r="E63" s="77" t="s">
        <v>1375</v>
      </c>
      <c r="F63" s="73" t="s">
        <v>321</v>
      </c>
      <c r="G63" s="73" t="s">
        <v>322</v>
      </c>
      <c r="H63" s="74" t="s">
        <v>323</v>
      </c>
      <c r="I63" s="75">
        <v>42401</v>
      </c>
      <c r="J63" s="75">
        <v>42674</v>
      </c>
      <c r="K63" s="73" t="s">
        <v>324</v>
      </c>
      <c r="L63" s="76">
        <v>4306801.46</v>
      </c>
      <c r="M63" s="76">
        <v>3981003.94</v>
      </c>
      <c r="N63" s="76">
        <v>3383853.34</v>
      </c>
    </row>
    <row r="64" spans="1:14" s="27" customFormat="1" ht="112.5" x14ac:dyDescent="0.25">
      <c r="A64" s="26">
        <v>61</v>
      </c>
      <c r="B64" s="73" t="s">
        <v>1501</v>
      </c>
      <c r="C64" s="73" t="s">
        <v>1499</v>
      </c>
      <c r="D64" s="73" t="s">
        <v>1500</v>
      </c>
      <c r="E64" s="77" t="s">
        <v>1398</v>
      </c>
      <c r="F64" s="73" t="s">
        <v>211</v>
      </c>
      <c r="G64" s="73" t="s">
        <v>1502</v>
      </c>
      <c r="H64" s="74" t="s">
        <v>1503</v>
      </c>
      <c r="I64" s="75">
        <v>42287</v>
      </c>
      <c r="J64" s="75">
        <v>42735</v>
      </c>
      <c r="K64" s="73" t="s">
        <v>1504</v>
      </c>
      <c r="L64" s="76">
        <v>37983554.770000003</v>
      </c>
      <c r="M64" s="76">
        <v>8000000</v>
      </c>
      <c r="N64" s="76">
        <v>6800000</v>
      </c>
    </row>
    <row r="65" spans="1:14" s="27" customFormat="1" ht="90" x14ac:dyDescent="0.25">
      <c r="A65" s="26">
        <v>62</v>
      </c>
      <c r="B65" s="73" t="s">
        <v>1506</v>
      </c>
      <c r="C65" s="73" t="s">
        <v>325</v>
      </c>
      <c r="D65" s="73" t="s">
        <v>1505</v>
      </c>
      <c r="E65" s="77" t="s">
        <v>1375</v>
      </c>
      <c r="F65" s="73" t="s">
        <v>326</v>
      </c>
      <c r="G65" s="73" t="s">
        <v>327</v>
      </c>
      <c r="H65" s="74" t="s">
        <v>328</v>
      </c>
      <c r="I65" s="75">
        <v>42430</v>
      </c>
      <c r="J65" s="75">
        <v>42704</v>
      </c>
      <c r="K65" s="73" t="s">
        <v>329</v>
      </c>
      <c r="L65" s="76">
        <v>3259900.63</v>
      </c>
      <c r="M65" s="76">
        <v>3259900.63</v>
      </c>
      <c r="N65" s="76">
        <v>2770915.53</v>
      </c>
    </row>
    <row r="66" spans="1:14" s="27" customFormat="1" ht="409.5" x14ac:dyDescent="0.25">
      <c r="A66" s="26">
        <v>63</v>
      </c>
      <c r="B66" s="73" t="s">
        <v>1509</v>
      </c>
      <c r="C66" s="73" t="s">
        <v>1507</v>
      </c>
      <c r="D66" s="73" t="s">
        <v>1508</v>
      </c>
      <c r="E66" s="77" t="s">
        <v>1364</v>
      </c>
      <c r="F66" s="73" t="s">
        <v>1510</v>
      </c>
      <c r="G66" s="73" t="s">
        <v>1511</v>
      </c>
      <c r="H66" s="74" t="s">
        <v>1512</v>
      </c>
      <c r="I66" s="75">
        <v>42247</v>
      </c>
      <c r="J66" s="75">
        <v>42978</v>
      </c>
      <c r="K66" s="73" t="s">
        <v>1513</v>
      </c>
      <c r="L66" s="76">
        <v>4165833.54</v>
      </c>
      <c r="M66" s="76">
        <v>3604049.23</v>
      </c>
      <c r="N66" s="76">
        <v>3063441.84</v>
      </c>
    </row>
    <row r="67" spans="1:14" s="27" customFormat="1" ht="146.25" x14ac:dyDescent="0.25">
      <c r="A67" s="26">
        <v>64</v>
      </c>
      <c r="B67" s="73" t="s">
        <v>1514</v>
      </c>
      <c r="C67" s="73" t="s">
        <v>330</v>
      </c>
      <c r="D67" s="73" t="s">
        <v>331</v>
      </c>
      <c r="E67" s="77" t="s">
        <v>1357</v>
      </c>
      <c r="F67" s="73" t="s">
        <v>229</v>
      </c>
      <c r="G67" s="73" t="s">
        <v>332</v>
      </c>
      <c r="H67" s="74" t="s">
        <v>1515</v>
      </c>
      <c r="I67" s="75">
        <v>41640</v>
      </c>
      <c r="J67" s="75">
        <v>43100</v>
      </c>
      <c r="K67" s="73" t="s">
        <v>333</v>
      </c>
      <c r="L67" s="76">
        <v>3532502.97</v>
      </c>
      <c r="M67" s="76">
        <v>3357283.64</v>
      </c>
      <c r="N67" s="76">
        <v>2853691.09</v>
      </c>
    </row>
    <row r="68" spans="1:14" s="27" customFormat="1" ht="157.5" x14ac:dyDescent="0.25">
      <c r="A68" s="26">
        <v>65</v>
      </c>
      <c r="B68" s="73" t="s">
        <v>1518</v>
      </c>
      <c r="C68" s="73" t="s">
        <v>1516</v>
      </c>
      <c r="D68" s="73" t="s">
        <v>1517</v>
      </c>
      <c r="E68" s="77" t="s">
        <v>1375</v>
      </c>
      <c r="F68" s="73" t="s">
        <v>1519</v>
      </c>
      <c r="G68" s="73" t="s">
        <v>1520</v>
      </c>
      <c r="H68" s="74" t="s">
        <v>1521</v>
      </c>
      <c r="I68" s="75">
        <v>41730</v>
      </c>
      <c r="J68" s="75">
        <v>43100</v>
      </c>
      <c r="K68" s="73" t="s">
        <v>1522</v>
      </c>
      <c r="L68" s="76">
        <v>6221215.0300000003</v>
      </c>
      <c r="M68" s="76">
        <v>5685637.4500000002</v>
      </c>
      <c r="N68" s="76">
        <v>4832791.83</v>
      </c>
    </row>
    <row r="69" spans="1:14" s="27" customFormat="1" ht="247.5" x14ac:dyDescent="0.25">
      <c r="A69" s="26">
        <v>66</v>
      </c>
      <c r="B69" s="73" t="s">
        <v>1525</v>
      </c>
      <c r="C69" s="73" t="s">
        <v>1523</v>
      </c>
      <c r="D69" s="73" t="s">
        <v>1524</v>
      </c>
      <c r="E69" s="77" t="s">
        <v>1467</v>
      </c>
      <c r="F69" s="73" t="s">
        <v>567</v>
      </c>
      <c r="G69" s="73" t="s">
        <v>568</v>
      </c>
      <c r="H69" s="74" t="s">
        <v>1526</v>
      </c>
      <c r="I69" s="75">
        <v>42339</v>
      </c>
      <c r="J69" s="75">
        <v>42978</v>
      </c>
      <c r="K69" s="73" t="s">
        <v>1527</v>
      </c>
      <c r="L69" s="76">
        <v>2000000</v>
      </c>
      <c r="M69" s="76">
        <v>2000000</v>
      </c>
      <c r="N69" s="76">
        <v>1700000</v>
      </c>
    </row>
    <row r="70" spans="1:14" s="27" customFormat="1" ht="157.5" x14ac:dyDescent="0.25">
      <c r="A70" s="26">
        <v>67</v>
      </c>
      <c r="B70" s="73" t="s">
        <v>1530</v>
      </c>
      <c r="C70" s="73" t="s">
        <v>1528</v>
      </c>
      <c r="D70" s="73" t="s">
        <v>1529</v>
      </c>
      <c r="E70" s="77" t="s">
        <v>1389</v>
      </c>
      <c r="F70" s="73" t="s">
        <v>429</v>
      </c>
      <c r="G70" s="73" t="s">
        <v>430</v>
      </c>
      <c r="H70" s="74" t="s">
        <v>1531</v>
      </c>
      <c r="I70" s="75">
        <v>42614</v>
      </c>
      <c r="J70" s="75">
        <v>42794</v>
      </c>
      <c r="K70" s="73" t="s">
        <v>1532</v>
      </c>
      <c r="L70" s="76">
        <v>2010000</v>
      </c>
      <c r="M70" s="76">
        <v>2000000</v>
      </c>
      <c r="N70" s="76">
        <v>1700000</v>
      </c>
    </row>
    <row r="71" spans="1:14" s="27" customFormat="1" ht="202.5" x14ac:dyDescent="0.25">
      <c r="A71" s="26">
        <v>68</v>
      </c>
      <c r="B71" s="73" t="s">
        <v>1535</v>
      </c>
      <c r="C71" s="73" t="s">
        <v>1533</v>
      </c>
      <c r="D71" s="73" t="s">
        <v>1534</v>
      </c>
      <c r="E71" s="77" t="s">
        <v>1355</v>
      </c>
      <c r="F71" s="73" t="s">
        <v>181</v>
      </c>
      <c r="G71" s="73" t="s">
        <v>589</v>
      </c>
      <c r="H71" s="74" t="s">
        <v>1536</v>
      </c>
      <c r="I71" s="75">
        <v>42248</v>
      </c>
      <c r="J71" s="75">
        <v>42735</v>
      </c>
      <c r="K71" s="73" t="s">
        <v>1537</v>
      </c>
      <c r="L71" s="76">
        <v>2769885.13</v>
      </c>
      <c r="M71" s="76">
        <v>2000000</v>
      </c>
      <c r="N71" s="76">
        <v>1700000</v>
      </c>
    </row>
    <row r="72" spans="1:14" s="27" customFormat="1" ht="56.25" x14ac:dyDescent="0.25">
      <c r="A72" s="26">
        <v>69</v>
      </c>
      <c r="B72" s="73" t="s">
        <v>1731</v>
      </c>
      <c r="C72" s="73" t="s">
        <v>1732</v>
      </c>
      <c r="D72" s="73" t="s">
        <v>1733</v>
      </c>
      <c r="E72" s="77" t="s">
        <v>1412</v>
      </c>
      <c r="F72" s="73" t="s">
        <v>1734</v>
      </c>
      <c r="G72" s="73" t="s">
        <v>1735</v>
      </c>
      <c r="H72" s="74" t="s">
        <v>1795</v>
      </c>
      <c r="I72" s="75">
        <v>41640</v>
      </c>
      <c r="J72" s="75">
        <v>43008</v>
      </c>
      <c r="K72" s="73" t="s">
        <v>1736</v>
      </c>
      <c r="L72" s="76">
        <v>999606.77</v>
      </c>
      <c r="M72" s="76">
        <v>999606.77</v>
      </c>
      <c r="N72" s="76">
        <v>849665.75</v>
      </c>
    </row>
    <row r="73" spans="1:14" s="27" customFormat="1" ht="409.5" x14ac:dyDescent="0.25">
      <c r="A73" s="26">
        <v>70</v>
      </c>
      <c r="B73" s="73" t="s">
        <v>1540</v>
      </c>
      <c r="C73" s="73" t="s">
        <v>1538</v>
      </c>
      <c r="D73" s="73" t="s">
        <v>1539</v>
      </c>
      <c r="E73" s="77" t="s">
        <v>1412</v>
      </c>
      <c r="F73" s="73" t="s">
        <v>561</v>
      </c>
      <c r="G73" s="73" t="s">
        <v>562</v>
      </c>
      <c r="H73" s="74" t="s">
        <v>1541</v>
      </c>
      <c r="I73" s="75">
        <v>42628</v>
      </c>
      <c r="J73" s="75">
        <v>43100</v>
      </c>
      <c r="K73" s="73" t="s">
        <v>1542</v>
      </c>
      <c r="L73" s="76">
        <v>1998000</v>
      </c>
      <c r="M73" s="76">
        <v>1998000</v>
      </c>
      <c r="N73" s="76">
        <v>1698300</v>
      </c>
    </row>
    <row r="74" spans="1:14" s="27" customFormat="1" ht="202.5" x14ac:dyDescent="0.25">
      <c r="A74" s="26">
        <v>71</v>
      </c>
      <c r="B74" s="73" t="s">
        <v>1737</v>
      </c>
      <c r="C74" s="73" t="s">
        <v>1738</v>
      </c>
      <c r="D74" s="73" t="s">
        <v>1739</v>
      </c>
      <c r="E74" s="77" t="s">
        <v>1470</v>
      </c>
      <c r="F74" s="73" t="s">
        <v>229</v>
      </c>
      <c r="G74" s="73" t="s">
        <v>1740</v>
      </c>
      <c r="H74" s="74" t="s">
        <v>1796</v>
      </c>
      <c r="I74" s="75">
        <v>41808</v>
      </c>
      <c r="J74" s="75">
        <v>43100</v>
      </c>
      <c r="K74" s="73" t="s">
        <v>1741</v>
      </c>
      <c r="L74" s="76">
        <v>10527599.75</v>
      </c>
      <c r="M74" s="76">
        <v>9248989.75</v>
      </c>
      <c r="N74" s="76">
        <v>7861641.2800000003</v>
      </c>
    </row>
    <row r="75" spans="1:14" s="27" customFormat="1" ht="236.25" x14ac:dyDescent="0.25">
      <c r="A75" s="26">
        <v>72</v>
      </c>
      <c r="B75" s="73" t="s">
        <v>1545</v>
      </c>
      <c r="C75" s="73" t="s">
        <v>1543</v>
      </c>
      <c r="D75" s="73" t="s">
        <v>1544</v>
      </c>
      <c r="E75" s="77" t="s">
        <v>1808</v>
      </c>
      <c r="F75" s="73" t="s">
        <v>100</v>
      </c>
      <c r="G75" s="73" t="s">
        <v>364</v>
      </c>
      <c r="H75" s="74" t="s">
        <v>1546</v>
      </c>
      <c r="I75" s="75">
        <v>42576</v>
      </c>
      <c r="J75" s="75">
        <v>43830</v>
      </c>
      <c r="K75" s="73" t="s">
        <v>1547</v>
      </c>
      <c r="L75" s="76">
        <v>30065190</v>
      </c>
      <c r="M75" s="76">
        <v>30000000</v>
      </c>
      <c r="N75" s="76">
        <v>25400000</v>
      </c>
    </row>
    <row r="76" spans="1:14" s="27" customFormat="1" ht="409.5" x14ac:dyDescent="0.25">
      <c r="A76" s="26">
        <v>73</v>
      </c>
      <c r="B76" s="73" t="s">
        <v>1742</v>
      </c>
      <c r="C76" s="73" t="s">
        <v>1743</v>
      </c>
      <c r="D76" s="73" t="s">
        <v>1744</v>
      </c>
      <c r="E76" s="77" t="s">
        <v>1389</v>
      </c>
      <c r="F76" s="73" t="s">
        <v>1339</v>
      </c>
      <c r="G76" s="73" t="s">
        <v>1340</v>
      </c>
      <c r="H76" s="74" t="s">
        <v>1797</v>
      </c>
      <c r="I76" s="75">
        <v>42643</v>
      </c>
      <c r="J76" s="75">
        <v>42916</v>
      </c>
      <c r="K76" s="73" t="s">
        <v>1745</v>
      </c>
      <c r="L76" s="76">
        <v>8967150</v>
      </c>
      <c r="M76" s="76">
        <v>8960450</v>
      </c>
      <c r="N76" s="76">
        <v>7616382.5</v>
      </c>
    </row>
    <row r="77" spans="1:14" s="27" customFormat="1" ht="409.5" x14ac:dyDescent="0.25">
      <c r="A77" s="26">
        <v>74</v>
      </c>
      <c r="B77" s="73" t="s">
        <v>1746</v>
      </c>
      <c r="C77" s="73" t="s">
        <v>1747</v>
      </c>
      <c r="D77" s="73" t="s">
        <v>1748</v>
      </c>
      <c r="E77" s="77" t="s">
        <v>1357</v>
      </c>
      <c r="F77" s="73" t="s">
        <v>61</v>
      </c>
      <c r="G77" s="73" t="s">
        <v>556</v>
      </c>
      <c r="H77" s="74" t="s">
        <v>1798</v>
      </c>
      <c r="I77" s="75">
        <v>42583</v>
      </c>
      <c r="J77" s="75">
        <v>43190</v>
      </c>
      <c r="K77" s="73" t="s">
        <v>1749</v>
      </c>
      <c r="L77" s="76">
        <v>2000000</v>
      </c>
      <c r="M77" s="76">
        <v>2000000</v>
      </c>
      <c r="N77" s="76">
        <v>1700000</v>
      </c>
    </row>
    <row r="78" spans="1:14" s="27" customFormat="1" ht="409.5" x14ac:dyDescent="0.25">
      <c r="A78" s="26">
        <v>75</v>
      </c>
      <c r="B78" s="73" t="s">
        <v>1750</v>
      </c>
      <c r="C78" s="73" t="s">
        <v>1751</v>
      </c>
      <c r="D78" s="73" t="s">
        <v>1752</v>
      </c>
      <c r="E78" s="77" t="s">
        <v>1412</v>
      </c>
      <c r="F78" s="73" t="s">
        <v>561</v>
      </c>
      <c r="G78" s="73" t="s">
        <v>1284</v>
      </c>
      <c r="H78" s="74" t="s">
        <v>1799</v>
      </c>
      <c r="I78" s="75">
        <v>42647</v>
      </c>
      <c r="J78" s="75">
        <v>43009</v>
      </c>
      <c r="K78" s="73" t="s">
        <v>1753</v>
      </c>
      <c r="L78" s="76">
        <v>9000000</v>
      </c>
      <c r="M78" s="76">
        <v>9000000</v>
      </c>
      <c r="N78" s="76">
        <v>7650000</v>
      </c>
    </row>
    <row r="79" spans="1:14" s="27" customFormat="1" ht="90" x14ac:dyDescent="0.25">
      <c r="A79" s="26">
        <v>76</v>
      </c>
      <c r="B79" s="73" t="s">
        <v>1754</v>
      </c>
      <c r="C79" s="73" t="s">
        <v>1755</v>
      </c>
      <c r="D79" s="73" t="s">
        <v>1756</v>
      </c>
      <c r="E79" s="77" t="s">
        <v>1364</v>
      </c>
      <c r="F79" s="73" t="s">
        <v>453</v>
      </c>
      <c r="G79" s="73" t="s">
        <v>1757</v>
      </c>
      <c r="H79" s="74" t="s">
        <v>1800</v>
      </c>
      <c r="I79" s="75">
        <v>41640</v>
      </c>
      <c r="J79" s="75">
        <v>42735</v>
      </c>
      <c r="K79" s="73" t="s">
        <v>1758</v>
      </c>
      <c r="L79" s="76">
        <v>10132768</v>
      </c>
      <c r="M79" s="76">
        <v>9804000</v>
      </c>
      <c r="N79" s="76">
        <v>8333400</v>
      </c>
    </row>
    <row r="80" spans="1:14" s="27" customFormat="1" ht="101.25" x14ac:dyDescent="0.25">
      <c r="A80" s="26">
        <v>77</v>
      </c>
      <c r="B80" s="73" t="s">
        <v>1759</v>
      </c>
      <c r="C80" s="73" t="s">
        <v>1760</v>
      </c>
      <c r="D80" s="73" t="s">
        <v>1761</v>
      </c>
      <c r="E80" s="77" t="s">
        <v>1385</v>
      </c>
      <c r="F80" s="73" t="s">
        <v>235</v>
      </c>
      <c r="G80" s="73" t="s">
        <v>1233</v>
      </c>
      <c r="H80" s="74" t="s">
        <v>1801</v>
      </c>
      <c r="I80" s="75">
        <v>41640</v>
      </c>
      <c r="J80" s="75">
        <v>43100</v>
      </c>
      <c r="K80" s="73" t="s">
        <v>1762</v>
      </c>
      <c r="L80" s="76">
        <v>9965430.1600000001</v>
      </c>
      <c r="M80" s="76">
        <v>9390000</v>
      </c>
      <c r="N80" s="76">
        <v>7980000</v>
      </c>
    </row>
    <row r="81" spans="1:14" s="27" customFormat="1" ht="202.5" x14ac:dyDescent="0.25">
      <c r="A81" s="26">
        <v>78</v>
      </c>
      <c r="B81" s="73" t="s">
        <v>1763</v>
      </c>
      <c r="C81" s="73" t="s">
        <v>1764</v>
      </c>
      <c r="D81" s="73" t="s">
        <v>1765</v>
      </c>
      <c r="E81" s="77" t="s">
        <v>1412</v>
      </c>
      <c r="F81" s="73" t="s">
        <v>1766</v>
      </c>
      <c r="G81" s="73" t="s">
        <v>1767</v>
      </c>
      <c r="H81" s="74" t="s">
        <v>1802</v>
      </c>
      <c r="I81" s="75">
        <v>42697</v>
      </c>
      <c r="J81" s="75">
        <v>43100</v>
      </c>
      <c r="K81" s="73" t="s">
        <v>1768</v>
      </c>
      <c r="L81" s="76">
        <v>5894415.5499999998</v>
      </c>
      <c r="M81" s="76">
        <v>5886610.5499999998</v>
      </c>
      <c r="N81" s="76">
        <v>5003618.96</v>
      </c>
    </row>
    <row r="82" spans="1:14" s="27" customFormat="1" ht="225" x14ac:dyDescent="0.25">
      <c r="A82" s="26">
        <v>79</v>
      </c>
      <c r="B82" s="73" t="s">
        <v>1769</v>
      </c>
      <c r="C82" s="73" t="s">
        <v>1770</v>
      </c>
      <c r="D82" s="73" t="s">
        <v>1771</v>
      </c>
      <c r="E82" s="77" t="s">
        <v>1403</v>
      </c>
      <c r="F82" s="73" t="s">
        <v>376</v>
      </c>
      <c r="G82" s="73" t="s">
        <v>377</v>
      </c>
      <c r="H82" s="74" t="s">
        <v>1803</v>
      </c>
      <c r="I82" s="75">
        <v>42622</v>
      </c>
      <c r="J82" s="75">
        <v>42947</v>
      </c>
      <c r="K82" s="73" t="s">
        <v>1772</v>
      </c>
      <c r="L82" s="76">
        <v>2000000</v>
      </c>
      <c r="M82" s="76">
        <v>2000000</v>
      </c>
      <c r="N82" s="76">
        <v>1700000</v>
      </c>
    </row>
    <row r="83" spans="1:14" s="27" customFormat="1" ht="180" x14ac:dyDescent="0.25">
      <c r="A83" s="26">
        <v>80</v>
      </c>
      <c r="B83" s="73" t="s">
        <v>1773</v>
      </c>
      <c r="C83" s="73" t="s">
        <v>1774</v>
      </c>
      <c r="D83" s="73" t="s">
        <v>1775</v>
      </c>
      <c r="E83" s="77" t="s">
        <v>1385</v>
      </c>
      <c r="F83" s="73" t="s">
        <v>235</v>
      </c>
      <c r="G83" s="73" t="s">
        <v>370</v>
      </c>
      <c r="H83" s="74" t="s">
        <v>1804</v>
      </c>
      <c r="I83" s="75">
        <v>42653</v>
      </c>
      <c r="J83" s="75">
        <v>43146</v>
      </c>
      <c r="K83" s="73" t="s">
        <v>1776</v>
      </c>
      <c r="L83" s="76">
        <v>2000000</v>
      </c>
      <c r="M83" s="76">
        <v>2000000</v>
      </c>
      <c r="N83" s="76">
        <v>1700000</v>
      </c>
    </row>
    <row r="84" spans="1:14" s="27" customFormat="1" ht="337.5" x14ac:dyDescent="0.25">
      <c r="A84" s="26">
        <v>81</v>
      </c>
      <c r="B84" s="73" t="s">
        <v>1777</v>
      </c>
      <c r="C84" s="73" t="s">
        <v>1778</v>
      </c>
      <c r="D84" s="73" t="s">
        <v>1779</v>
      </c>
      <c r="E84" s="77" t="s">
        <v>1398</v>
      </c>
      <c r="F84" s="73" t="s">
        <v>211</v>
      </c>
      <c r="G84" s="73" t="s">
        <v>1780</v>
      </c>
      <c r="H84" s="74" t="s">
        <v>1805</v>
      </c>
      <c r="I84" s="75">
        <v>42564</v>
      </c>
      <c r="J84" s="75">
        <v>43008</v>
      </c>
      <c r="K84" s="73" t="s">
        <v>1781</v>
      </c>
      <c r="L84" s="76">
        <v>2000000</v>
      </c>
      <c r="M84" s="76">
        <v>2000000</v>
      </c>
      <c r="N84" s="76">
        <v>1700000</v>
      </c>
    </row>
    <row r="85" spans="1:14" s="27" customFormat="1" ht="135" x14ac:dyDescent="0.25">
      <c r="A85" s="26">
        <v>82</v>
      </c>
      <c r="B85" s="73" t="s">
        <v>1782</v>
      </c>
      <c r="C85" s="73" t="s">
        <v>1783</v>
      </c>
      <c r="D85" s="73" t="s">
        <v>1784</v>
      </c>
      <c r="E85" s="77" t="s">
        <v>1389</v>
      </c>
      <c r="F85" s="73" t="s">
        <v>1785</v>
      </c>
      <c r="G85" s="73" t="s">
        <v>1786</v>
      </c>
      <c r="H85" s="74" t="s">
        <v>1806</v>
      </c>
      <c r="I85" s="75">
        <v>41640</v>
      </c>
      <c r="J85" s="75">
        <v>43404</v>
      </c>
      <c r="K85" s="73" t="s">
        <v>1787</v>
      </c>
      <c r="L85" s="76">
        <v>3764070</v>
      </c>
      <c r="M85" s="76">
        <v>1000000</v>
      </c>
      <c r="N85" s="76">
        <v>850000</v>
      </c>
    </row>
    <row r="86" spans="1:14" s="27" customFormat="1" ht="180" x14ac:dyDescent="0.25">
      <c r="A86" s="26">
        <v>83</v>
      </c>
      <c r="B86" s="73" t="s">
        <v>1788</v>
      </c>
      <c r="C86" s="73" t="s">
        <v>1789</v>
      </c>
      <c r="D86" s="73" t="s">
        <v>1790</v>
      </c>
      <c r="E86" s="77" t="s">
        <v>1372</v>
      </c>
      <c r="F86" s="73" t="s">
        <v>100</v>
      </c>
      <c r="G86" s="73" t="s">
        <v>551</v>
      </c>
      <c r="H86" s="74" t="s">
        <v>1807</v>
      </c>
      <c r="I86" s="75">
        <v>42657</v>
      </c>
      <c r="J86" s="75">
        <v>43099</v>
      </c>
      <c r="K86" s="73" t="s">
        <v>1791</v>
      </c>
      <c r="L86" s="76">
        <v>2000000</v>
      </c>
      <c r="M86" s="76">
        <v>2000000</v>
      </c>
      <c r="N86" s="76">
        <v>1600000</v>
      </c>
    </row>
    <row r="87" spans="1:14" s="27" customFormat="1" ht="101.25" x14ac:dyDescent="0.25">
      <c r="A87" s="26">
        <v>84</v>
      </c>
      <c r="B87" s="73" t="s">
        <v>1550</v>
      </c>
      <c r="C87" s="73" t="s">
        <v>1548</v>
      </c>
      <c r="D87" s="73" t="s">
        <v>1549</v>
      </c>
      <c r="E87" s="77" t="s">
        <v>1389</v>
      </c>
      <c r="F87" s="73" t="s">
        <v>1124</v>
      </c>
      <c r="G87" s="73" t="s">
        <v>1125</v>
      </c>
      <c r="H87" s="74" t="s">
        <v>1551</v>
      </c>
      <c r="I87" s="75">
        <v>41640</v>
      </c>
      <c r="J87" s="75">
        <v>43100</v>
      </c>
      <c r="K87" s="73" t="s">
        <v>1552</v>
      </c>
      <c r="L87" s="76">
        <v>49629000</v>
      </c>
      <c r="M87" s="76">
        <v>44426000</v>
      </c>
      <c r="N87" s="76">
        <v>37762100</v>
      </c>
    </row>
    <row r="88" spans="1:14" ht="78.75" x14ac:dyDescent="0.25">
      <c r="A88" s="26">
        <v>85</v>
      </c>
      <c r="B88" s="28" t="s">
        <v>334</v>
      </c>
      <c r="C88" s="28" t="s">
        <v>335</v>
      </c>
      <c r="D88" s="28" t="s">
        <v>80</v>
      </c>
      <c r="E88" s="28" t="s">
        <v>81</v>
      </c>
      <c r="F88" s="28" t="s">
        <v>82</v>
      </c>
      <c r="G88" s="28" t="s">
        <v>83</v>
      </c>
      <c r="H88" s="28" t="s">
        <v>336</v>
      </c>
      <c r="I88" s="30">
        <v>39083</v>
      </c>
      <c r="J88" s="30">
        <v>40816</v>
      </c>
      <c r="K88" s="30" t="s">
        <v>337</v>
      </c>
      <c r="L88" s="29">
        <v>580232</v>
      </c>
      <c r="M88" s="29">
        <v>580232</v>
      </c>
      <c r="N88" s="29">
        <v>493197.2</v>
      </c>
    </row>
    <row r="89" spans="1:14" ht="78.75" x14ac:dyDescent="0.25">
      <c r="A89" s="26">
        <v>86</v>
      </c>
      <c r="B89" s="28" t="s">
        <v>338</v>
      </c>
      <c r="C89" s="28" t="s">
        <v>339</v>
      </c>
      <c r="D89" s="28" t="s">
        <v>340</v>
      </c>
      <c r="E89" s="28" t="s">
        <v>192</v>
      </c>
      <c r="F89" s="28" t="s">
        <v>341</v>
      </c>
      <c r="G89" s="28" t="s">
        <v>342</v>
      </c>
      <c r="H89" s="28" t="s">
        <v>343</v>
      </c>
      <c r="I89" s="30">
        <v>39083</v>
      </c>
      <c r="J89" s="30">
        <v>41213</v>
      </c>
      <c r="K89" s="30" t="s">
        <v>344</v>
      </c>
      <c r="L89" s="29">
        <v>15730760</v>
      </c>
      <c r="M89" s="29">
        <v>11202540</v>
      </c>
      <c r="N89" s="29">
        <v>9522159</v>
      </c>
    </row>
    <row r="90" spans="1:14" ht="101.25" x14ac:dyDescent="0.25">
      <c r="A90" s="26">
        <v>87</v>
      </c>
      <c r="B90" s="28" t="s">
        <v>345</v>
      </c>
      <c r="C90" s="28" t="s">
        <v>346</v>
      </c>
      <c r="D90" s="28" t="s">
        <v>347</v>
      </c>
      <c r="E90" s="28" t="s">
        <v>94</v>
      </c>
      <c r="F90" s="28" t="s">
        <v>95</v>
      </c>
      <c r="G90" s="28" t="s">
        <v>96</v>
      </c>
      <c r="H90" s="28" t="s">
        <v>348</v>
      </c>
      <c r="I90" s="30">
        <v>39083</v>
      </c>
      <c r="J90" s="30">
        <v>41455</v>
      </c>
      <c r="K90" s="30" t="s">
        <v>337</v>
      </c>
      <c r="L90" s="29">
        <v>906428.75</v>
      </c>
      <c r="M90" s="29">
        <v>902768.75</v>
      </c>
      <c r="N90" s="29">
        <v>767353.43</v>
      </c>
    </row>
    <row r="91" spans="1:14" ht="123.75" x14ac:dyDescent="0.25">
      <c r="A91" s="26">
        <v>88</v>
      </c>
      <c r="B91" s="28" t="s">
        <v>349</v>
      </c>
      <c r="C91" s="28" t="s">
        <v>350</v>
      </c>
      <c r="D91" s="28" t="s">
        <v>351</v>
      </c>
      <c r="E91" s="28" t="s">
        <v>74</v>
      </c>
      <c r="F91" s="28" t="s">
        <v>352</v>
      </c>
      <c r="G91" s="28" t="s">
        <v>353</v>
      </c>
      <c r="H91" s="28" t="s">
        <v>354</v>
      </c>
      <c r="I91" s="30">
        <v>39083</v>
      </c>
      <c r="J91" s="30">
        <v>41213</v>
      </c>
      <c r="K91" s="30" t="s">
        <v>344</v>
      </c>
      <c r="L91" s="29">
        <v>13310377.52</v>
      </c>
      <c r="M91" s="29">
        <v>11228000</v>
      </c>
      <c r="N91" s="29">
        <v>9543800</v>
      </c>
    </row>
    <row r="92" spans="1:14" ht="101.25" x14ac:dyDescent="0.25">
      <c r="A92" s="26">
        <v>89</v>
      </c>
      <c r="B92" s="28" t="s">
        <v>355</v>
      </c>
      <c r="C92" s="28" t="s">
        <v>356</v>
      </c>
      <c r="D92" s="28" t="s">
        <v>357</v>
      </c>
      <c r="E92" s="28" t="s">
        <v>112</v>
      </c>
      <c r="F92" s="28" t="s">
        <v>358</v>
      </c>
      <c r="G92" s="28" t="s">
        <v>359</v>
      </c>
      <c r="H92" s="28" t="s">
        <v>360</v>
      </c>
      <c r="I92" s="30">
        <v>39083</v>
      </c>
      <c r="J92" s="30">
        <v>41152</v>
      </c>
      <c r="K92" s="30" t="s">
        <v>337</v>
      </c>
      <c r="L92" s="29">
        <v>1517474.06</v>
      </c>
      <c r="M92" s="29">
        <v>1517474.06</v>
      </c>
      <c r="N92" s="29">
        <v>1289852.95</v>
      </c>
    </row>
    <row r="93" spans="1:14" ht="78.75" x14ac:dyDescent="0.25">
      <c r="A93" s="26">
        <v>90</v>
      </c>
      <c r="B93" s="28" t="s">
        <v>361</v>
      </c>
      <c r="C93" s="28" t="s">
        <v>362</v>
      </c>
      <c r="D93" s="28" t="s">
        <v>363</v>
      </c>
      <c r="E93" s="28" t="s">
        <v>81</v>
      </c>
      <c r="F93" s="28" t="s">
        <v>100</v>
      </c>
      <c r="G93" s="28" t="s">
        <v>364</v>
      </c>
      <c r="H93" s="28" t="s">
        <v>365</v>
      </c>
      <c r="I93" s="30">
        <v>39083</v>
      </c>
      <c r="J93" s="30">
        <v>42004</v>
      </c>
      <c r="K93" s="30" t="s">
        <v>366</v>
      </c>
      <c r="L93" s="29">
        <v>25365481.899999999</v>
      </c>
      <c r="M93" s="29">
        <v>25097987.07</v>
      </c>
      <c r="N93" s="29">
        <v>21333289.010000002</v>
      </c>
    </row>
    <row r="94" spans="1:14" ht="90" x14ac:dyDescent="0.25">
      <c r="A94" s="26">
        <v>91</v>
      </c>
      <c r="B94" s="28" t="s">
        <v>367</v>
      </c>
      <c r="C94" s="28" t="s">
        <v>368</v>
      </c>
      <c r="D94" s="28" t="s">
        <v>369</v>
      </c>
      <c r="E94" s="28" t="s">
        <v>112</v>
      </c>
      <c r="F94" s="28" t="s">
        <v>235</v>
      </c>
      <c r="G94" s="28" t="s">
        <v>370</v>
      </c>
      <c r="H94" s="28" t="s">
        <v>371</v>
      </c>
      <c r="I94" s="30">
        <v>39083</v>
      </c>
      <c r="J94" s="30">
        <v>41060</v>
      </c>
      <c r="K94" s="30" t="s">
        <v>372</v>
      </c>
      <c r="L94" s="29">
        <v>11243000</v>
      </c>
      <c r="M94" s="29">
        <v>11243000</v>
      </c>
      <c r="N94" s="29">
        <v>9556550</v>
      </c>
    </row>
    <row r="95" spans="1:14" ht="101.25" x14ac:dyDescent="0.25">
      <c r="A95" s="26">
        <v>92</v>
      </c>
      <c r="B95" s="28" t="s">
        <v>373</v>
      </c>
      <c r="C95" s="28" t="s">
        <v>374</v>
      </c>
      <c r="D95" s="28" t="s">
        <v>375</v>
      </c>
      <c r="E95" s="28" t="s">
        <v>204</v>
      </c>
      <c r="F95" s="28" t="s">
        <v>376</v>
      </c>
      <c r="G95" s="28" t="s">
        <v>377</v>
      </c>
      <c r="H95" s="28" t="s">
        <v>378</v>
      </c>
      <c r="I95" s="30">
        <v>40326</v>
      </c>
      <c r="J95" s="30">
        <v>41578</v>
      </c>
      <c r="K95" s="30" t="s">
        <v>379</v>
      </c>
      <c r="L95" s="29">
        <v>11610386</v>
      </c>
      <c r="M95" s="29">
        <v>11243000</v>
      </c>
      <c r="N95" s="29">
        <v>9556550</v>
      </c>
    </row>
    <row r="96" spans="1:14" ht="56.25" x14ac:dyDescent="0.25">
      <c r="A96" s="26">
        <v>93</v>
      </c>
      <c r="B96" s="28" t="s">
        <v>380</v>
      </c>
      <c r="C96" s="28" t="s">
        <v>381</v>
      </c>
      <c r="D96" s="28" t="s">
        <v>382</v>
      </c>
      <c r="E96" s="28" t="s">
        <v>383</v>
      </c>
      <c r="F96" s="28" t="s">
        <v>384</v>
      </c>
      <c r="G96" s="28" t="s">
        <v>385</v>
      </c>
      <c r="H96" s="28" t="s">
        <v>386</v>
      </c>
      <c r="I96" s="30">
        <v>39083</v>
      </c>
      <c r="J96" s="30">
        <v>40816</v>
      </c>
      <c r="K96" s="30" t="s">
        <v>337</v>
      </c>
      <c r="L96" s="29">
        <v>2126740.2599999998</v>
      </c>
      <c r="M96" s="29">
        <v>2126740.2599999998</v>
      </c>
      <c r="N96" s="29">
        <v>1807729.22</v>
      </c>
    </row>
    <row r="97" spans="1:14" ht="123.75" x14ac:dyDescent="0.25">
      <c r="A97" s="26">
        <v>94</v>
      </c>
      <c r="B97" s="28" t="s">
        <v>387</v>
      </c>
      <c r="C97" s="28" t="s">
        <v>388</v>
      </c>
      <c r="D97" s="28" t="s">
        <v>203</v>
      </c>
      <c r="E97" s="28" t="s">
        <v>204</v>
      </c>
      <c r="F97" s="28" t="s">
        <v>389</v>
      </c>
      <c r="G97" s="28" t="s">
        <v>206</v>
      </c>
      <c r="H97" s="28" t="s">
        <v>390</v>
      </c>
      <c r="I97" s="30">
        <v>39083</v>
      </c>
      <c r="J97" s="30">
        <v>41090</v>
      </c>
      <c r="K97" s="30" t="s">
        <v>337</v>
      </c>
      <c r="L97" s="29">
        <v>3093883.18</v>
      </c>
      <c r="M97" s="29">
        <v>3075461.18</v>
      </c>
      <c r="N97" s="29">
        <v>2614142</v>
      </c>
    </row>
    <row r="98" spans="1:14" ht="101.25" x14ac:dyDescent="0.25">
      <c r="A98" s="26">
        <v>95</v>
      </c>
      <c r="B98" s="28" t="s">
        <v>391</v>
      </c>
      <c r="C98" s="28" t="s">
        <v>392</v>
      </c>
      <c r="D98" s="28" t="s">
        <v>393</v>
      </c>
      <c r="E98" s="28" t="s">
        <v>81</v>
      </c>
      <c r="F98" s="28" t="s">
        <v>394</v>
      </c>
      <c r="G98" s="28" t="s">
        <v>395</v>
      </c>
      <c r="H98" s="28" t="s">
        <v>396</v>
      </c>
      <c r="I98" s="30">
        <v>39083</v>
      </c>
      <c r="J98" s="30">
        <v>41274</v>
      </c>
      <c r="K98" s="30" t="s">
        <v>337</v>
      </c>
      <c r="L98" s="29">
        <v>1139627.8700000001</v>
      </c>
      <c r="M98" s="29">
        <v>954698.4</v>
      </c>
      <c r="N98" s="29">
        <v>811493.64</v>
      </c>
    </row>
    <row r="99" spans="1:14" ht="101.25" x14ac:dyDescent="0.25">
      <c r="A99" s="26">
        <v>96</v>
      </c>
      <c r="B99" s="28" t="s">
        <v>397</v>
      </c>
      <c r="C99" s="28" t="s">
        <v>398</v>
      </c>
      <c r="D99" s="28" t="s">
        <v>259</v>
      </c>
      <c r="E99" s="28" t="s">
        <v>94</v>
      </c>
      <c r="F99" s="28" t="s">
        <v>260</v>
      </c>
      <c r="G99" s="28" t="s">
        <v>261</v>
      </c>
      <c r="H99" s="28" t="s">
        <v>399</v>
      </c>
      <c r="I99" s="30">
        <v>39083</v>
      </c>
      <c r="J99" s="30">
        <v>40939</v>
      </c>
      <c r="K99" s="30" t="s">
        <v>337</v>
      </c>
      <c r="L99" s="29">
        <v>2463850.39</v>
      </c>
      <c r="M99" s="29">
        <v>2463850.39</v>
      </c>
      <c r="N99" s="29">
        <v>2094272.83</v>
      </c>
    </row>
    <row r="100" spans="1:14" ht="112.5" x14ac:dyDescent="0.25">
      <c r="A100" s="26">
        <v>97</v>
      </c>
      <c r="B100" s="28" t="s">
        <v>400</v>
      </c>
      <c r="C100" s="28" t="s">
        <v>401</v>
      </c>
      <c r="D100" s="28" t="s">
        <v>402</v>
      </c>
      <c r="E100" s="28" t="s">
        <v>81</v>
      </c>
      <c r="F100" s="28" t="s">
        <v>100</v>
      </c>
      <c r="G100" s="28" t="s">
        <v>403</v>
      </c>
      <c r="H100" s="28" t="s">
        <v>404</v>
      </c>
      <c r="I100" s="30">
        <v>39083</v>
      </c>
      <c r="J100" s="30">
        <v>41547</v>
      </c>
      <c r="K100" s="30" t="s">
        <v>337</v>
      </c>
      <c r="L100" s="29">
        <v>1981358.86</v>
      </c>
      <c r="M100" s="29">
        <v>1977484.36</v>
      </c>
      <c r="N100" s="29">
        <v>1680861.7</v>
      </c>
    </row>
    <row r="101" spans="1:14" ht="78.75" x14ac:dyDescent="0.25">
      <c r="A101" s="26">
        <v>98</v>
      </c>
      <c r="B101" s="28" t="s">
        <v>405</v>
      </c>
      <c r="C101" s="28" t="s">
        <v>406</v>
      </c>
      <c r="D101" s="28" t="s">
        <v>407</v>
      </c>
      <c r="E101" s="28" t="s">
        <v>81</v>
      </c>
      <c r="F101" s="28" t="s">
        <v>408</v>
      </c>
      <c r="G101" s="28" t="s">
        <v>409</v>
      </c>
      <c r="H101" s="28" t="s">
        <v>410</v>
      </c>
      <c r="I101" s="30">
        <v>39083</v>
      </c>
      <c r="J101" s="30">
        <v>41425</v>
      </c>
      <c r="K101" s="30" t="s">
        <v>337</v>
      </c>
      <c r="L101" s="29">
        <v>1786748.94</v>
      </c>
      <c r="M101" s="29">
        <v>1626868.79</v>
      </c>
      <c r="N101" s="29">
        <v>1382838.47</v>
      </c>
    </row>
    <row r="102" spans="1:14" ht="101.25" x14ac:dyDescent="0.25">
      <c r="A102" s="26">
        <v>99</v>
      </c>
      <c r="B102" s="28" t="s">
        <v>411</v>
      </c>
      <c r="C102" s="28" t="s">
        <v>412</v>
      </c>
      <c r="D102" s="28" t="s">
        <v>413</v>
      </c>
      <c r="E102" s="28" t="s">
        <v>228</v>
      </c>
      <c r="F102" s="28" t="s">
        <v>414</v>
      </c>
      <c r="G102" s="28" t="s">
        <v>415</v>
      </c>
      <c r="H102" s="28" t="s">
        <v>416</v>
      </c>
      <c r="I102" s="30">
        <v>39083</v>
      </c>
      <c r="J102" s="30">
        <v>41090</v>
      </c>
      <c r="K102" s="30" t="s">
        <v>337</v>
      </c>
      <c r="L102" s="29">
        <v>4158523</v>
      </c>
      <c r="M102" s="29">
        <v>4158523</v>
      </c>
      <c r="N102" s="29">
        <v>3534744.55</v>
      </c>
    </row>
    <row r="103" spans="1:14" ht="78.75" x14ac:dyDescent="0.25">
      <c r="A103" s="26">
        <v>100</v>
      </c>
      <c r="B103" s="28" t="s">
        <v>417</v>
      </c>
      <c r="C103" s="28" t="s">
        <v>418</v>
      </c>
      <c r="D103" s="28" t="s">
        <v>419</v>
      </c>
      <c r="E103" s="28" t="s">
        <v>228</v>
      </c>
      <c r="F103" s="28" t="s">
        <v>229</v>
      </c>
      <c r="G103" s="28" t="s">
        <v>230</v>
      </c>
      <c r="H103" s="28" t="s">
        <v>420</v>
      </c>
      <c r="I103" s="30">
        <v>39083</v>
      </c>
      <c r="J103" s="30">
        <v>41670</v>
      </c>
      <c r="K103" s="30" t="s">
        <v>337</v>
      </c>
      <c r="L103" s="29">
        <v>1889386.11</v>
      </c>
      <c r="M103" s="29">
        <v>1864225</v>
      </c>
      <c r="N103" s="29">
        <v>1584591.25</v>
      </c>
    </row>
    <row r="104" spans="1:14" ht="90" x14ac:dyDescent="0.25">
      <c r="A104" s="26">
        <v>101</v>
      </c>
      <c r="B104" s="28" t="s">
        <v>421</v>
      </c>
      <c r="C104" s="28" t="s">
        <v>422</v>
      </c>
      <c r="D104" s="28" t="s">
        <v>423</v>
      </c>
      <c r="E104" s="28" t="s">
        <v>192</v>
      </c>
      <c r="F104" s="28" t="s">
        <v>424</v>
      </c>
      <c r="G104" s="28" t="s">
        <v>194</v>
      </c>
      <c r="H104" s="28" t="s">
        <v>425</v>
      </c>
      <c r="I104" s="30">
        <v>39083</v>
      </c>
      <c r="J104" s="30">
        <v>41790</v>
      </c>
      <c r="K104" s="30" t="s">
        <v>337</v>
      </c>
      <c r="L104" s="29">
        <v>6008563.3099999996</v>
      </c>
      <c r="M104" s="29">
        <v>4780269.0999999996</v>
      </c>
      <c r="N104" s="29">
        <v>4063228.73</v>
      </c>
    </row>
    <row r="105" spans="1:14" ht="101.25" x14ac:dyDescent="0.25">
      <c r="A105" s="26">
        <v>102</v>
      </c>
      <c r="B105" s="28" t="s">
        <v>426</v>
      </c>
      <c r="C105" s="28" t="s">
        <v>427</v>
      </c>
      <c r="D105" s="28" t="s">
        <v>428</v>
      </c>
      <c r="E105" s="28" t="s">
        <v>240</v>
      </c>
      <c r="F105" s="28" t="s">
        <v>429</v>
      </c>
      <c r="G105" s="28" t="s">
        <v>430</v>
      </c>
      <c r="H105" s="28" t="s">
        <v>431</v>
      </c>
      <c r="I105" s="30">
        <v>39083</v>
      </c>
      <c r="J105" s="30">
        <v>41213</v>
      </c>
      <c r="K105" s="30" t="s">
        <v>337</v>
      </c>
      <c r="L105" s="29">
        <v>3464914.05</v>
      </c>
      <c r="M105" s="29">
        <v>2470302.0499999998</v>
      </c>
      <c r="N105" s="29">
        <v>2099756.7400000002</v>
      </c>
    </row>
    <row r="106" spans="1:14" ht="123.75" x14ac:dyDescent="0.25">
      <c r="A106" s="26">
        <v>103</v>
      </c>
      <c r="B106" s="28" t="s">
        <v>432</v>
      </c>
      <c r="C106" s="28" t="s">
        <v>433</v>
      </c>
      <c r="D106" s="28" t="s">
        <v>434</v>
      </c>
      <c r="E106" s="28" t="s">
        <v>94</v>
      </c>
      <c r="F106" s="28" t="s">
        <v>435</v>
      </c>
      <c r="G106" s="28" t="s">
        <v>436</v>
      </c>
      <c r="H106" s="28" t="s">
        <v>437</v>
      </c>
      <c r="I106" s="30">
        <v>39083</v>
      </c>
      <c r="J106" s="30">
        <v>41639</v>
      </c>
      <c r="K106" s="30" t="s">
        <v>337</v>
      </c>
      <c r="L106" s="29">
        <v>937362.03</v>
      </c>
      <c r="M106" s="29">
        <v>937362.03</v>
      </c>
      <c r="N106" s="29">
        <v>796757.71</v>
      </c>
    </row>
    <row r="107" spans="1:14" ht="78.75" x14ac:dyDescent="0.25">
      <c r="A107" s="26">
        <v>104</v>
      </c>
      <c r="B107" s="28" t="s">
        <v>438</v>
      </c>
      <c r="C107" s="28" t="s">
        <v>439</v>
      </c>
      <c r="D107" s="28" t="s">
        <v>440</v>
      </c>
      <c r="E107" s="28" t="s">
        <v>383</v>
      </c>
      <c r="F107" s="28" t="s">
        <v>441</v>
      </c>
      <c r="G107" s="28" t="s">
        <v>442</v>
      </c>
      <c r="H107" s="28" t="s">
        <v>443</v>
      </c>
      <c r="I107" s="30">
        <v>39083</v>
      </c>
      <c r="J107" s="30">
        <v>41090</v>
      </c>
      <c r="K107" s="30" t="s">
        <v>337</v>
      </c>
      <c r="L107" s="29">
        <v>1663213.74</v>
      </c>
      <c r="M107" s="29">
        <v>1663213.74</v>
      </c>
      <c r="N107" s="29">
        <v>1413731.67</v>
      </c>
    </row>
    <row r="108" spans="1:14" ht="78.75" x14ac:dyDescent="0.25">
      <c r="A108" s="26">
        <v>105</v>
      </c>
      <c r="B108" s="28" t="s">
        <v>444</v>
      </c>
      <c r="C108" s="28" t="s">
        <v>445</v>
      </c>
      <c r="D108" s="28" t="s">
        <v>446</v>
      </c>
      <c r="E108" s="28" t="s">
        <v>126</v>
      </c>
      <c r="F108" s="28" t="s">
        <v>447</v>
      </c>
      <c r="G108" s="28" t="s">
        <v>448</v>
      </c>
      <c r="H108" s="28" t="s">
        <v>449</v>
      </c>
      <c r="I108" s="30">
        <v>39083</v>
      </c>
      <c r="J108" s="30">
        <v>40968</v>
      </c>
      <c r="K108" s="30" t="s">
        <v>337</v>
      </c>
      <c r="L108" s="29">
        <v>660657.21</v>
      </c>
      <c r="M108" s="29">
        <v>488720.48</v>
      </c>
      <c r="N108" s="29">
        <v>415412.4</v>
      </c>
    </row>
    <row r="109" spans="1:14" ht="123.75" x14ac:dyDescent="0.25">
      <c r="A109" s="26">
        <v>106</v>
      </c>
      <c r="B109" s="28" t="s">
        <v>450</v>
      </c>
      <c r="C109" s="28" t="s">
        <v>451</v>
      </c>
      <c r="D109" s="28" t="s">
        <v>452</v>
      </c>
      <c r="E109" s="28" t="s">
        <v>147</v>
      </c>
      <c r="F109" s="28" t="s">
        <v>453</v>
      </c>
      <c r="G109" s="28" t="s">
        <v>454</v>
      </c>
      <c r="H109" s="28" t="s">
        <v>455</v>
      </c>
      <c r="I109" s="30">
        <v>39083</v>
      </c>
      <c r="J109" s="30">
        <v>40602</v>
      </c>
      <c r="K109" s="30" t="s">
        <v>337</v>
      </c>
      <c r="L109" s="29">
        <v>1178992.25</v>
      </c>
      <c r="M109" s="29">
        <v>967761.31</v>
      </c>
      <c r="N109" s="29">
        <v>822597.11</v>
      </c>
    </row>
    <row r="110" spans="1:14" ht="90" x14ac:dyDescent="0.25">
      <c r="A110" s="26">
        <v>107</v>
      </c>
      <c r="B110" s="28" t="s">
        <v>456</v>
      </c>
      <c r="C110" s="28" t="s">
        <v>457</v>
      </c>
      <c r="D110" s="28" t="s">
        <v>458</v>
      </c>
      <c r="E110" s="28" t="s">
        <v>126</v>
      </c>
      <c r="F110" s="28" t="s">
        <v>211</v>
      </c>
      <c r="G110" s="28" t="s">
        <v>212</v>
      </c>
      <c r="H110" s="28" t="s">
        <v>459</v>
      </c>
      <c r="I110" s="30">
        <v>39083</v>
      </c>
      <c r="J110" s="30">
        <v>40999</v>
      </c>
      <c r="K110" s="30" t="s">
        <v>337</v>
      </c>
      <c r="L110" s="29">
        <v>2916589.72</v>
      </c>
      <c r="M110" s="29">
        <v>2687361.67</v>
      </c>
      <c r="N110" s="29">
        <v>2284257.41</v>
      </c>
    </row>
    <row r="111" spans="1:14" ht="90" x14ac:dyDescent="0.25">
      <c r="A111" s="26">
        <v>108</v>
      </c>
      <c r="B111" s="28" t="s">
        <v>460</v>
      </c>
      <c r="C111" s="28" t="s">
        <v>461</v>
      </c>
      <c r="D111" s="28" t="s">
        <v>462</v>
      </c>
      <c r="E111" s="28" t="s">
        <v>74</v>
      </c>
      <c r="F111" s="28" t="s">
        <v>463</v>
      </c>
      <c r="G111" s="28" t="s">
        <v>464</v>
      </c>
      <c r="H111" s="28" t="s">
        <v>465</v>
      </c>
      <c r="I111" s="30">
        <v>39083</v>
      </c>
      <c r="J111" s="30">
        <v>41274</v>
      </c>
      <c r="K111" s="30" t="s">
        <v>337</v>
      </c>
      <c r="L111" s="29">
        <v>1224278</v>
      </c>
      <c r="M111" s="29">
        <v>1222448</v>
      </c>
      <c r="N111" s="29">
        <v>1039080.8</v>
      </c>
    </row>
    <row r="112" spans="1:14" ht="112.5" x14ac:dyDescent="0.25">
      <c r="A112" s="26">
        <v>109</v>
      </c>
      <c r="B112" s="28" t="s">
        <v>466</v>
      </c>
      <c r="C112" s="28" t="s">
        <v>467</v>
      </c>
      <c r="D112" s="28" t="s">
        <v>468</v>
      </c>
      <c r="E112" s="28" t="s">
        <v>119</v>
      </c>
      <c r="F112" s="28" t="s">
        <v>469</v>
      </c>
      <c r="G112" s="28" t="s">
        <v>470</v>
      </c>
      <c r="H112" s="28" t="s">
        <v>471</v>
      </c>
      <c r="I112" s="30">
        <v>39083</v>
      </c>
      <c r="J112" s="30">
        <v>40877</v>
      </c>
      <c r="K112" s="30" t="s">
        <v>337</v>
      </c>
      <c r="L112" s="29">
        <v>833227.34</v>
      </c>
      <c r="M112" s="29">
        <v>823467.34</v>
      </c>
      <c r="N112" s="29">
        <v>699947.23</v>
      </c>
    </row>
    <row r="113" spans="1:14" ht="90" x14ac:dyDescent="0.25">
      <c r="A113" s="26">
        <v>110</v>
      </c>
      <c r="B113" s="28" t="s">
        <v>472</v>
      </c>
      <c r="C113" s="28" t="s">
        <v>473</v>
      </c>
      <c r="D113" s="28" t="s">
        <v>474</v>
      </c>
      <c r="E113" s="28" t="s">
        <v>126</v>
      </c>
      <c r="F113" s="28" t="s">
        <v>475</v>
      </c>
      <c r="G113" s="28" t="s">
        <v>476</v>
      </c>
      <c r="H113" s="28" t="s">
        <v>477</v>
      </c>
      <c r="I113" s="30">
        <v>39083</v>
      </c>
      <c r="J113" s="30">
        <v>41060</v>
      </c>
      <c r="K113" s="30" t="s">
        <v>337</v>
      </c>
      <c r="L113" s="29">
        <v>698952.14</v>
      </c>
      <c r="M113" s="29">
        <v>698952.14</v>
      </c>
      <c r="N113" s="29">
        <v>594109.31000000006</v>
      </c>
    </row>
    <row r="114" spans="1:14" ht="101.25" x14ac:dyDescent="0.25">
      <c r="A114" s="26">
        <v>111</v>
      </c>
      <c r="B114" s="28" t="s">
        <v>478</v>
      </c>
      <c r="C114" s="28" t="s">
        <v>479</v>
      </c>
      <c r="D114" s="28" t="s">
        <v>480</v>
      </c>
      <c r="E114" s="28" t="s">
        <v>112</v>
      </c>
      <c r="F114" s="28" t="s">
        <v>481</v>
      </c>
      <c r="G114" s="28" t="s">
        <v>482</v>
      </c>
      <c r="H114" s="28" t="s">
        <v>483</v>
      </c>
      <c r="I114" s="30">
        <v>39083</v>
      </c>
      <c r="J114" s="30">
        <v>40908</v>
      </c>
      <c r="K114" s="30" t="s">
        <v>337</v>
      </c>
      <c r="L114" s="29">
        <v>250000</v>
      </c>
      <c r="M114" s="29">
        <v>250000</v>
      </c>
      <c r="N114" s="29">
        <v>212500</v>
      </c>
    </row>
    <row r="115" spans="1:14" ht="101.25" x14ac:dyDescent="0.25">
      <c r="A115" s="26">
        <v>112</v>
      </c>
      <c r="B115" s="28" t="s">
        <v>484</v>
      </c>
      <c r="C115" s="28" t="s">
        <v>485</v>
      </c>
      <c r="D115" s="28" t="s">
        <v>253</v>
      </c>
      <c r="E115" s="28" t="s">
        <v>94</v>
      </c>
      <c r="F115" s="28" t="s">
        <v>254</v>
      </c>
      <c r="G115" s="28" t="s">
        <v>255</v>
      </c>
      <c r="H115" s="28" t="s">
        <v>486</v>
      </c>
      <c r="I115" s="30">
        <v>39083</v>
      </c>
      <c r="J115" s="30">
        <v>41197</v>
      </c>
      <c r="K115" s="30" t="s">
        <v>337</v>
      </c>
      <c r="L115" s="29">
        <v>894250.1</v>
      </c>
      <c r="M115" s="29">
        <v>809005.04</v>
      </c>
      <c r="N115" s="29">
        <v>687654.28</v>
      </c>
    </row>
    <row r="116" spans="1:14" ht="67.5" x14ac:dyDescent="0.25">
      <c r="A116" s="26">
        <v>113</v>
      </c>
      <c r="B116" s="28" t="s">
        <v>487</v>
      </c>
      <c r="C116" s="28" t="s">
        <v>488</v>
      </c>
      <c r="D116" s="28" t="s">
        <v>489</v>
      </c>
      <c r="E116" s="28" t="s">
        <v>126</v>
      </c>
      <c r="F116" s="28" t="s">
        <v>490</v>
      </c>
      <c r="G116" s="28" t="s">
        <v>491</v>
      </c>
      <c r="H116" s="28" t="s">
        <v>492</v>
      </c>
      <c r="I116" s="30">
        <v>39083</v>
      </c>
      <c r="J116" s="30">
        <v>41364</v>
      </c>
      <c r="K116" s="30" t="s">
        <v>337</v>
      </c>
      <c r="L116" s="29">
        <v>1192541.75</v>
      </c>
      <c r="M116" s="29">
        <v>1149841.75</v>
      </c>
      <c r="N116" s="29">
        <v>977365.48</v>
      </c>
    </row>
    <row r="117" spans="1:14" ht="101.25" x14ac:dyDescent="0.25">
      <c r="A117" s="26">
        <v>114</v>
      </c>
      <c r="B117" s="28" t="s">
        <v>493</v>
      </c>
      <c r="C117" s="28" t="s">
        <v>494</v>
      </c>
      <c r="D117" s="28" t="s">
        <v>495</v>
      </c>
      <c r="E117" s="28" t="s">
        <v>94</v>
      </c>
      <c r="F117" s="28" t="s">
        <v>496</v>
      </c>
      <c r="G117" s="28" t="s">
        <v>497</v>
      </c>
      <c r="H117" s="28" t="s">
        <v>498</v>
      </c>
      <c r="I117" s="30">
        <v>39083</v>
      </c>
      <c r="J117" s="30">
        <v>40877</v>
      </c>
      <c r="K117" s="30" t="s">
        <v>337</v>
      </c>
      <c r="L117" s="29">
        <v>619575.02</v>
      </c>
      <c r="M117" s="29">
        <v>619575.02</v>
      </c>
      <c r="N117" s="29">
        <v>526638.77</v>
      </c>
    </row>
    <row r="118" spans="1:14" ht="135" x14ac:dyDescent="0.25">
      <c r="A118" s="26">
        <v>115</v>
      </c>
      <c r="B118" s="28" t="s">
        <v>499</v>
      </c>
      <c r="C118" s="28" t="s">
        <v>500</v>
      </c>
      <c r="D118" s="28" t="s">
        <v>501</v>
      </c>
      <c r="E118" s="28" t="s">
        <v>222</v>
      </c>
      <c r="F118" s="28" t="s">
        <v>502</v>
      </c>
      <c r="G118" s="28" t="s">
        <v>503</v>
      </c>
      <c r="H118" s="28" t="s">
        <v>504</v>
      </c>
      <c r="I118" s="30">
        <v>39083</v>
      </c>
      <c r="J118" s="30">
        <v>41274</v>
      </c>
      <c r="K118" s="30" t="s">
        <v>337</v>
      </c>
      <c r="L118" s="29">
        <v>1674180.84</v>
      </c>
      <c r="M118" s="29">
        <v>1674180.84</v>
      </c>
      <c r="N118" s="29">
        <v>1423053.71</v>
      </c>
    </row>
    <row r="119" spans="1:14" ht="135" x14ac:dyDescent="0.25">
      <c r="A119" s="26">
        <v>116</v>
      </c>
      <c r="B119" s="28" t="s">
        <v>505</v>
      </c>
      <c r="C119" s="28" t="s">
        <v>506</v>
      </c>
      <c r="D119" s="28" t="s">
        <v>507</v>
      </c>
      <c r="E119" s="28" t="s">
        <v>94</v>
      </c>
      <c r="F119" s="28" t="s">
        <v>508</v>
      </c>
      <c r="G119" s="28" t="s">
        <v>509</v>
      </c>
      <c r="H119" s="28" t="s">
        <v>510</v>
      </c>
      <c r="I119" s="30">
        <v>39083</v>
      </c>
      <c r="J119" s="30">
        <v>41425</v>
      </c>
      <c r="K119" s="30" t="s">
        <v>337</v>
      </c>
      <c r="L119" s="29">
        <v>2823977.95</v>
      </c>
      <c r="M119" s="29">
        <v>2772317.95</v>
      </c>
      <c r="N119" s="29">
        <v>2356470.25</v>
      </c>
    </row>
    <row r="120" spans="1:14" ht="90" x14ac:dyDescent="0.25">
      <c r="A120" s="26">
        <v>117</v>
      </c>
      <c r="B120" s="28" t="s">
        <v>511</v>
      </c>
      <c r="C120" s="28" t="s">
        <v>512</v>
      </c>
      <c r="D120" s="28" t="s">
        <v>513</v>
      </c>
      <c r="E120" s="28" t="s">
        <v>54</v>
      </c>
      <c r="F120" s="28" t="s">
        <v>514</v>
      </c>
      <c r="G120" s="28" t="s">
        <v>515</v>
      </c>
      <c r="H120" s="28" t="s">
        <v>516</v>
      </c>
      <c r="I120" s="30">
        <v>39083</v>
      </c>
      <c r="J120" s="30">
        <v>40816</v>
      </c>
      <c r="K120" s="30" t="s">
        <v>337</v>
      </c>
      <c r="L120" s="29">
        <v>3265155.08</v>
      </c>
      <c r="M120" s="29">
        <v>3265155.08</v>
      </c>
      <c r="N120" s="29">
        <v>2775381.81</v>
      </c>
    </row>
    <row r="121" spans="1:14" ht="90" x14ac:dyDescent="0.25">
      <c r="A121" s="26">
        <v>118</v>
      </c>
      <c r="B121" s="28" t="s">
        <v>517</v>
      </c>
      <c r="C121" s="28" t="s">
        <v>518</v>
      </c>
      <c r="D121" s="28" t="s">
        <v>519</v>
      </c>
      <c r="E121" s="28" t="s">
        <v>126</v>
      </c>
      <c r="F121" s="28" t="s">
        <v>187</v>
      </c>
      <c r="G121" s="28" t="s">
        <v>188</v>
      </c>
      <c r="H121" s="28" t="s">
        <v>520</v>
      </c>
      <c r="I121" s="30">
        <v>39083</v>
      </c>
      <c r="J121" s="30">
        <v>40999</v>
      </c>
      <c r="K121" s="30" t="s">
        <v>337</v>
      </c>
      <c r="L121" s="29">
        <v>693672.99</v>
      </c>
      <c r="M121" s="29">
        <v>693672.99</v>
      </c>
      <c r="N121" s="29">
        <v>589622.04</v>
      </c>
    </row>
    <row r="122" spans="1:14" ht="101.25" x14ac:dyDescent="0.25">
      <c r="A122" s="26">
        <v>119</v>
      </c>
      <c r="B122" s="28" t="s">
        <v>521</v>
      </c>
      <c r="C122" s="28" t="s">
        <v>522</v>
      </c>
      <c r="D122" s="28" t="s">
        <v>523</v>
      </c>
      <c r="E122" s="28" t="s">
        <v>147</v>
      </c>
      <c r="F122" s="28" t="s">
        <v>524</v>
      </c>
      <c r="G122" s="28" t="s">
        <v>525</v>
      </c>
      <c r="H122" s="28" t="s">
        <v>526</v>
      </c>
      <c r="I122" s="30">
        <v>39083</v>
      </c>
      <c r="J122" s="30">
        <v>41182</v>
      </c>
      <c r="K122" s="30" t="s">
        <v>337</v>
      </c>
      <c r="L122" s="29">
        <v>898538</v>
      </c>
      <c r="M122" s="29">
        <v>898538</v>
      </c>
      <c r="N122" s="29">
        <v>763757.3</v>
      </c>
    </row>
    <row r="123" spans="1:14" ht="90" x14ac:dyDescent="0.25">
      <c r="A123" s="26">
        <v>120</v>
      </c>
      <c r="B123" s="28" t="s">
        <v>527</v>
      </c>
      <c r="C123" s="28" t="s">
        <v>528</v>
      </c>
      <c r="D123" s="28" t="s">
        <v>382</v>
      </c>
      <c r="E123" s="28" t="s">
        <v>54</v>
      </c>
      <c r="F123" s="28" t="s">
        <v>529</v>
      </c>
      <c r="G123" s="28" t="s">
        <v>530</v>
      </c>
      <c r="H123" s="28" t="s">
        <v>531</v>
      </c>
      <c r="I123" s="30">
        <v>39083</v>
      </c>
      <c r="J123" s="30">
        <v>40877</v>
      </c>
      <c r="K123" s="30" t="s">
        <v>337</v>
      </c>
      <c r="L123" s="29">
        <v>6215220</v>
      </c>
      <c r="M123" s="29">
        <v>6215220</v>
      </c>
      <c r="N123" s="29">
        <v>5282937</v>
      </c>
    </row>
    <row r="124" spans="1:14" ht="101.25" x14ac:dyDescent="0.25">
      <c r="A124" s="26">
        <v>121</v>
      </c>
      <c r="B124" s="28" t="s">
        <v>532</v>
      </c>
      <c r="C124" s="28" t="s">
        <v>533</v>
      </c>
      <c r="D124" s="28" t="s">
        <v>534</v>
      </c>
      <c r="E124" s="28" t="s">
        <v>222</v>
      </c>
      <c r="F124" s="28" t="s">
        <v>535</v>
      </c>
      <c r="G124" s="28" t="s">
        <v>536</v>
      </c>
      <c r="H124" s="28" t="s">
        <v>537</v>
      </c>
      <c r="I124" s="30">
        <v>39083</v>
      </c>
      <c r="J124" s="30">
        <v>41274</v>
      </c>
      <c r="K124" s="30" t="s">
        <v>337</v>
      </c>
      <c r="L124" s="29">
        <v>1189671.21</v>
      </c>
      <c r="M124" s="29">
        <v>920579.95</v>
      </c>
      <c r="N124" s="29">
        <v>782492.95</v>
      </c>
    </row>
    <row r="125" spans="1:14" ht="78.75" x14ac:dyDescent="0.25">
      <c r="A125" s="26">
        <v>122</v>
      </c>
      <c r="B125" s="28" t="s">
        <v>538</v>
      </c>
      <c r="C125" s="28" t="s">
        <v>539</v>
      </c>
      <c r="D125" s="28" t="s">
        <v>540</v>
      </c>
      <c r="E125" s="28" t="s">
        <v>10</v>
      </c>
      <c r="F125" s="28" t="s">
        <v>181</v>
      </c>
      <c r="G125" s="28" t="s">
        <v>182</v>
      </c>
      <c r="H125" s="28" t="s">
        <v>541</v>
      </c>
      <c r="I125" s="30">
        <v>39083</v>
      </c>
      <c r="J125" s="30">
        <v>41455</v>
      </c>
      <c r="K125" s="30" t="s">
        <v>337</v>
      </c>
      <c r="L125" s="29">
        <v>330685.5</v>
      </c>
      <c r="M125" s="29">
        <v>330685.5</v>
      </c>
      <c r="N125" s="29">
        <v>281082.67</v>
      </c>
    </row>
    <row r="126" spans="1:14" ht="157.5" x14ac:dyDescent="0.25">
      <c r="A126" s="26">
        <v>123</v>
      </c>
      <c r="B126" s="28" t="s">
        <v>542</v>
      </c>
      <c r="C126" s="28" t="s">
        <v>543</v>
      </c>
      <c r="D126" s="28" t="s">
        <v>544</v>
      </c>
      <c r="E126" s="28" t="s">
        <v>94</v>
      </c>
      <c r="F126" s="28" t="s">
        <v>545</v>
      </c>
      <c r="G126" s="28" t="s">
        <v>546</v>
      </c>
      <c r="H126" s="28" t="s">
        <v>547</v>
      </c>
      <c r="I126" s="30">
        <v>39083</v>
      </c>
      <c r="J126" s="30">
        <v>40908</v>
      </c>
      <c r="K126" s="30" t="s">
        <v>337</v>
      </c>
      <c r="L126" s="29">
        <v>1265991.72</v>
      </c>
      <c r="M126" s="29">
        <v>1265991.72</v>
      </c>
      <c r="N126" s="29">
        <v>1076092.96</v>
      </c>
    </row>
    <row r="127" spans="1:14" ht="135" x14ac:dyDescent="0.25">
      <c r="A127" s="26">
        <v>124</v>
      </c>
      <c r="B127" s="28" t="s">
        <v>548</v>
      </c>
      <c r="C127" s="28" t="s">
        <v>549</v>
      </c>
      <c r="D127" s="28" t="s">
        <v>550</v>
      </c>
      <c r="E127" s="28" t="s">
        <v>81</v>
      </c>
      <c r="F127" s="28" t="s">
        <v>100</v>
      </c>
      <c r="G127" s="28" t="s">
        <v>551</v>
      </c>
      <c r="H127" s="28" t="s">
        <v>552</v>
      </c>
      <c r="I127" s="30">
        <v>39083</v>
      </c>
      <c r="J127" s="30">
        <v>41090</v>
      </c>
      <c r="K127" s="30" t="s">
        <v>337</v>
      </c>
      <c r="L127" s="29">
        <v>3120090.17</v>
      </c>
      <c r="M127" s="29">
        <v>3120090.17</v>
      </c>
      <c r="N127" s="29">
        <v>2652076.64</v>
      </c>
    </row>
    <row r="128" spans="1:14" ht="90" x14ac:dyDescent="0.25">
      <c r="A128" s="26">
        <v>125</v>
      </c>
      <c r="B128" s="28" t="s">
        <v>553</v>
      </c>
      <c r="C128" s="28" t="s">
        <v>554</v>
      </c>
      <c r="D128" s="28" t="s">
        <v>555</v>
      </c>
      <c r="E128" s="28" t="s">
        <v>54</v>
      </c>
      <c r="F128" s="28" t="s">
        <v>61</v>
      </c>
      <c r="G128" s="28" t="s">
        <v>556</v>
      </c>
      <c r="H128" s="28" t="s">
        <v>557</v>
      </c>
      <c r="I128" s="30">
        <v>39873</v>
      </c>
      <c r="J128" s="30">
        <v>41517</v>
      </c>
      <c r="K128" s="30" t="s">
        <v>372</v>
      </c>
      <c r="L128" s="29">
        <v>9722372.3900000006</v>
      </c>
      <c r="M128" s="29">
        <v>9722372.3900000006</v>
      </c>
      <c r="N128" s="29">
        <v>8264016.5300000003</v>
      </c>
    </row>
    <row r="129" spans="1:14" ht="101.25" x14ac:dyDescent="0.25">
      <c r="A129" s="26">
        <v>126</v>
      </c>
      <c r="B129" s="28" t="s">
        <v>558</v>
      </c>
      <c r="C129" s="28" t="s">
        <v>559</v>
      </c>
      <c r="D129" s="28" t="s">
        <v>560</v>
      </c>
      <c r="E129" s="28" t="s">
        <v>141</v>
      </c>
      <c r="F129" s="28" t="s">
        <v>561</v>
      </c>
      <c r="G129" s="28" t="s">
        <v>562</v>
      </c>
      <c r="H129" s="28" t="s">
        <v>563</v>
      </c>
      <c r="I129" s="30">
        <v>39083</v>
      </c>
      <c r="J129" s="30">
        <v>41364</v>
      </c>
      <c r="K129" s="30" t="s">
        <v>372</v>
      </c>
      <c r="L129" s="29">
        <v>11119936.939999999</v>
      </c>
      <c r="M129" s="29">
        <v>11107114.220000001</v>
      </c>
      <c r="N129" s="29">
        <v>9441047.0800000001</v>
      </c>
    </row>
    <row r="130" spans="1:14" ht="112.5" x14ac:dyDescent="0.25">
      <c r="A130" s="26">
        <v>127</v>
      </c>
      <c r="B130" s="28" t="s">
        <v>564</v>
      </c>
      <c r="C130" s="28" t="s">
        <v>565</v>
      </c>
      <c r="D130" s="28" t="s">
        <v>566</v>
      </c>
      <c r="E130" s="28" t="s">
        <v>222</v>
      </c>
      <c r="F130" s="28" t="s">
        <v>567</v>
      </c>
      <c r="G130" s="28" t="s">
        <v>568</v>
      </c>
      <c r="H130" s="28" t="s">
        <v>569</v>
      </c>
      <c r="I130" s="30">
        <v>39083</v>
      </c>
      <c r="J130" s="30">
        <v>41274</v>
      </c>
      <c r="K130" s="30" t="s">
        <v>372</v>
      </c>
      <c r="L130" s="29">
        <v>12894149.17</v>
      </c>
      <c r="M130" s="29">
        <v>10389149.17</v>
      </c>
      <c r="N130" s="29">
        <v>8830776.7899999991</v>
      </c>
    </row>
    <row r="131" spans="1:14" ht="78.75" x14ac:dyDescent="0.25">
      <c r="A131" s="26">
        <v>128</v>
      </c>
      <c r="B131" s="28" t="s">
        <v>570</v>
      </c>
      <c r="C131" s="28" t="s">
        <v>571</v>
      </c>
      <c r="D131" s="28" t="s">
        <v>363</v>
      </c>
      <c r="E131" s="28" t="s">
        <v>81</v>
      </c>
      <c r="F131" s="28" t="s">
        <v>100</v>
      </c>
      <c r="G131" s="28" t="s">
        <v>364</v>
      </c>
      <c r="H131" s="28" t="s">
        <v>365</v>
      </c>
      <c r="I131" s="30">
        <v>39083</v>
      </c>
      <c r="J131" s="30">
        <v>41790</v>
      </c>
      <c r="K131" s="30" t="s">
        <v>572</v>
      </c>
      <c r="L131" s="29">
        <v>44236482.909999996</v>
      </c>
      <c r="M131" s="29">
        <v>43182012.920000002</v>
      </c>
      <c r="N131" s="29">
        <v>36704710.979999997</v>
      </c>
    </row>
    <row r="132" spans="1:14" ht="146.25" x14ac:dyDescent="0.25">
      <c r="A132" s="26">
        <v>129</v>
      </c>
      <c r="B132" s="28" t="s">
        <v>573</v>
      </c>
      <c r="C132" s="28" t="s">
        <v>574</v>
      </c>
      <c r="D132" s="28" t="s">
        <v>575</v>
      </c>
      <c r="E132" s="28" t="s">
        <v>119</v>
      </c>
      <c r="F132" s="28" t="s">
        <v>469</v>
      </c>
      <c r="G132" s="28" t="s">
        <v>576</v>
      </c>
      <c r="H132" s="28" t="s">
        <v>577</v>
      </c>
      <c r="I132" s="30">
        <v>39083</v>
      </c>
      <c r="J132" s="30">
        <v>41820</v>
      </c>
      <c r="K132" s="30" t="s">
        <v>578</v>
      </c>
      <c r="L132" s="29">
        <v>11170335.140000001</v>
      </c>
      <c r="M132" s="29">
        <v>11035878.08</v>
      </c>
      <c r="N132" s="29">
        <v>9380496.3599999994</v>
      </c>
    </row>
    <row r="133" spans="1:14" ht="90" x14ac:dyDescent="0.25">
      <c r="A133" s="26">
        <v>130</v>
      </c>
      <c r="B133" s="28" t="s">
        <v>579</v>
      </c>
      <c r="C133" s="28" t="s">
        <v>580</v>
      </c>
      <c r="D133" s="28" t="s">
        <v>550</v>
      </c>
      <c r="E133" s="28" t="s">
        <v>81</v>
      </c>
      <c r="F133" s="28" t="s">
        <v>100</v>
      </c>
      <c r="G133" s="28" t="s">
        <v>551</v>
      </c>
      <c r="H133" s="28" t="s">
        <v>552</v>
      </c>
      <c r="I133" s="30">
        <v>39083</v>
      </c>
      <c r="J133" s="30">
        <v>41213</v>
      </c>
      <c r="K133" s="30" t="s">
        <v>379</v>
      </c>
      <c r="L133" s="29">
        <v>11243000</v>
      </c>
      <c r="M133" s="29">
        <v>11243000</v>
      </c>
      <c r="N133" s="29">
        <v>9556550</v>
      </c>
    </row>
    <row r="134" spans="1:14" ht="90" x14ac:dyDescent="0.25">
      <c r="A134" s="26">
        <v>131</v>
      </c>
      <c r="B134" s="28" t="s">
        <v>581</v>
      </c>
      <c r="C134" s="28" t="s">
        <v>582</v>
      </c>
      <c r="D134" s="28" t="s">
        <v>583</v>
      </c>
      <c r="E134" s="28" t="s">
        <v>94</v>
      </c>
      <c r="F134" s="28" t="s">
        <v>326</v>
      </c>
      <c r="G134" s="28" t="s">
        <v>584</v>
      </c>
      <c r="H134" s="28" t="s">
        <v>585</v>
      </c>
      <c r="I134" s="30">
        <v>39083</v>
      </c>
      <c r="J134" s="30">
        <v>41486</v>
      </c>
      <c r="K134" s="30" t="s">
        <v>372</v>
      </c>
      <c r="L134" s="29">
        <v>11388001.460000001</v>
      </c>
      <c r="M134" s="29">
        <v>11243000</v>
      </c>
      <c r="N134" s="29">
        <v>9556550</v>
      </c>
    </row>
    <row r="135" spans="1:14" ht="90" x14ac:dyDescent="0.25">
      <c r="A135" s="26">
        <v>132</v>
      </c>
      <c r="B135" s="28" t="s">
        <v>586</v>
      </c>
      <c r="C135" s="28" t="s">
        <v>587</v>
      </c>
      <c r="D135" s="28" t="s">
        <v>588</v>
      </c>
      <c r="E135" s="28" t="s">
        <v>10</v>
      </c>
      <c r="F135" s="28" t="s">
        <v>181</v>
      </c>
      <c r="G135" s="28" t="s">
        <v>589</v>
      </c>
      <c r="H135" s="28" t="s">
        <v>590</v>
      </c>
      <c r="I135" s="30">
        <v>39083</v>
      </c>
      <c r="J135" s="30">
        <v>41820</v>
      </c>
      <c r="K135" s="30" t="s">
        <v>379</v>
      </c>
      <c r="L135" s="29">
        <v>11243000</v>
      </c>
      <c r="M135" s="29">
        <v>11243000</v>
      </c>
      <c r="N135" s="29">
        <v>9556550</v>
      </c>
    </row>
    <row r="136" spans="1:14" ht="135" x14ac:dyDescent="0.25">
      <c r="A136" s="26">
        <v>133</v>
      </c>
      <c r="B136" s="28" t="s">
        <v>591</v>
      </c>
      <c r="C136" s="28" t="s">
        <v>592</v>
      </c>
      <c r="D136" s="28" t="s">
        <v>593</v>
      </c>
      <c r="E136" s="28" t="s">
        <v>126</v>
      </c>
      <c r="F136" s="28" t="s">
        <v>211</v>
      </c>
      <c r="G136" s="28" t="s">
        <v>594</v>
      </c>
      <c r="H136" s="28" t="s">
        <v>595</v>
      </c>
      <c r="I136" s="30">
        <v>39083</v>
      </c>
      <c r="J136" s="30">
        <v>40908</v>
      </c>
      <c r="K136" s="30" t="s">
        <v>344</v>
      </c>
      <c r="L136" s="29">
        <v>11319662.59</v>
      </c>
      <c r="M136" s="29">
        <v>10908156.970000001</v>
      </c>
      <c r="N136" s="29">
        <v>9271933.4199999999</v>
      </c>
    </row>
    <row r="137" spans="1:14" ht="123.75" x14ac:dyDescent="0.25">
      <c r="A137" s="26">
        <v>134</v>
      </c>
      <c r="B137" s="28" t="s">
        <v>596</v>
      </c>
      <c r="C137" s="28" t="s">
        <v>597</v>
      </c>
      <c r="D137" s="28" t="s">
        <v>598</v>
      </c>
      <c r="E137" s="28" t="s">
        <v>240</v>
      </c>
      <c r="F137" s="28" t="s">
        <v>429</v>
      </c>
      <c r="G137" s="28" t="s">
        <v>430</v>
      </c>
      <c r="H137" s="28" t="s">
        <v>431</v>
      </c>
      <c r="I137" s="30">
        <v>39083</v>
      </c>
      <c r="J137" s="30">
        <v>41425</v>
      </c>
      <c r="K137" s="30" t="s">
        <v>379</v>
      </c>
      <c r="L137" s="29">
        <v>18236989.050000001</v>
      </c>
      <c r="M137" s="29">
        <v>11240000</v>
      </c>
      <c r="N137" s="29">
        <v>9554000</v>
      </c>
    </row>
    <row r="138" spans="1:14" ht="135" x14ac:dyDescent="0.25">
      <c r="A138" s="26">
        <v>135</v>
      </c>
      <c r="B138" s="28" t="s">
        <v>599</v>
      </c>
      <c r="C138" s="28" t="s">
        <v>600</v>
      </c>
      <c r="D138" s="28" t="s">
        <v>601</v>
      </c>
      <c r="E138" s="28" t="s">
        <v>94</v>
      </c>
      <c r="F138" s="28" t="s">
        <v>326</v>
      </c>
      <c r="G138" s="28" t="s">
        <v>602</v>
      </c>
      <c r="H138" s="28" t="s">
        <v>603</v>
      </c>
      <c r="I138" s="30">
        <v>39083</v>
      </c>
      <c r="J138" s="30">
        <v>40908</v>
      </c>
      <c r="K138" s="30" t="s">
        <v>344</v>
      </c>
      <c r="L138" s="29">
        <v>8614477.8300000001</v>
      </c>
      <c r="M138" s="29">
        <v>4937164.04</v>
      </c>
      <c r="N138" s="29">
        <v>4196589.43</v>
      </c>
    </row>
    <row r="139" spans="1:14" ht="112.5" x14ac:dyDescent="0.25">
      <c r="A139" s="26">
        <v>136</v>
      </c>
      <c r="B139" s="28" t="s">
        <v>604</v>
      </c>
      <c r="C139" s="28" t="s">
        <v>605</v>
      </c>
      <c r="D139" s="28" t="s">
        <v>480</v>
      </c>
      <c r="E139" s="28" t="s">
        <v>112</v>
      </c>
      <c r="F139" s="28" t="s">
        <v>481</v>
      </c>
      <c r="G139" s="28" t="s">
        <v>482</v>
      </c>
      <c r="H139" s="28" t="s">
        <v>483</v>
      </c>
      <c r="I139" s="30">
        <v>39083</v>
      </c>
      <c r="J139" s="30">
        <v>40847</v>
      </c>
      <c r="K139" s="30" t="s">
        <v>372</v>
      </c>
      <c r="L139" s="29">
        <v>1442997.98</v>
      </c>
      <c r="M139" s="29">
        <v>1442997.98</v>
      </c>
      <c r="N139" s="29">
        <v>1226548.28</v>
      </c>
    </row>
    <row r="140" spans="1:14" ht="101.25" x14ac:dyDescent="0.25">
      <c r="A140" s="26">
        <v>137</v>
      </c>
      <c r="B140" s="28" t="s">
        <v>606</v>
      </c>
      <c r="C140" s="28" t="s">
        <v>607</v>
      </c>
      <c r="D140" s="28" t="s">
        <v>608</v>
      </c>
      <c r="E140" s="28" t="s">
        <v>383</v>
      </c>
      <c r="F140" s="28" t="s">
        <v>609</v>
      </c>
      <c r="G140" s="28" t="s">
        <v>610</v>
      </c>
      <c r="H140" s="28" t="s">
        <v>611</v>
      </c>
      <c r="I140" s="30">
        <v>39083</v>
      </c>
      <c r="J140" s="30">
        <v>40574</v>
      </c>
      <c r="K140" s="30" t="s">
        <v>379</v>
      </c>
      <c r="L140" s="29">
        <v>6115560.9500000002</v>
      </c>
      <c r="M140" s="29">
        <v>6115560.9500000002</v>
      </c>
      <c r="N140" s="29">
        <v>5198226.8</v>
      </c>
    </row>
    <row r="141" spans="1:14" ht="101.25" x14ac:dyDescent="0.25">
      <c r="A141" s="26">
        <v>138</v>
      </c>
      <c r="B141" s="28" t="s">
        <v>612</v>
      </c>
      <c r="C141" s="28" t="s">
        <v>613</v>
      </c>
      <c r="D141" s="28" t="s">
        <v>382</v>
      </c>
      <c r="E141" s="28" t="s">
        <v>383</v>
      </c>
      <c r="F141" s="28" t="s">
        <v>614</v>
      </c>
      <c r="G141" s="28" t="s">
        <v>385</v>
      </c>
      <c r="H141" s="28" t="s">
        <v>615</v>
      </c>
      <c r="I141" s="30">
        <v>39083</v>
      </c>
      <c r="J141" s="30">
        <v>40390</v>
      </c>
      <c r="K141" s="30" t="s">
        <v>372</v>
      </c>
      <c r="L141" s="29">
        <v>700000</v>
      </c>
      <c r="M141" s="29">
        <v>700000</v>
      </c>
      <c r="N141" s="29">
        <v>595000</v>
      </c>
    </row>
    <row r="142" spans="1:14" ht="123.75" x14ac:dyDescent="0.25">
      <c r="A142" s="26">
        <v>139</v>
      </c>
      <c r="B142" s="28" t="s">
        <v>616</v>
      </c>
      <c r="C142" s="28" t="s">
        <v>617</v>
      </c>
      <c r="D142" s="28" t="s">
        <v>347</v>
      </c>
      <c r="E142" s="28" t="s">
        <v>94</v>
      </c>
      <c r="F142" s="28" t="s">
        <v>95</v>
      </c>
      <c r="G142" s="28" t="s">
        <v>96</v>
      </c>
      <c r="H142" s="28" t="s">
        <v>348</v>
      </c>
      <c r="I142" s="30">
        <v>39083</v>
      </c>
      <c r="J142" s="30">
        <v>40939</v>
      </c>
      <c r="K142" s="30" t="s">
        <v>379</v>
      </c>
      <c r="L142" s="29">
        <v>4128391.93</v>
      </c>
      <c r="M142" s="29">
        <v>4123511.93</v>
      </c>
      <c r="N142" s="29">
        <v>3504985.14</v>
      </c>
    </row>
    <row r="143" spans="1:14" ht="135" x14ac:dyDescent="0.25">
      <c r="A143" s="26">
        <v>140</v>
      </c>
      <c r="B143" s="28" t="s">
        <v>618</v>
      </c>
      <c r="C143" s="28" t="s">
        <v>619</v>
      </c>
      <c r="D143" s="28" t="s">
        <v>620</v>
      </c>
      <c r="E143" s="28" t="s">
        <v>383</v>
      </c>
      <c r="F143" s="28" t="s">
        <v>621</v>
      </c>
      <c r="G143" s="28" t="s">
        <v>622</v>
      </c>
      <c r="H143" s="28" t="s">
        <v>623</v>
      </c>
      <c r="I143" s="30">
        <v>39083</v>
      </c>
      <c r="J143" s="30">
        <v>41364</v>
      </c>
      <c r="K143" s="30" t="s">
        <v>379</v>
      </c>
      <c r="L143" s="29">
        <v>9818000</v>
      </c>
      <c r="M143" s="29">
        <v>9643000</v>
      </c>
      <c r="N143" s="29">
        <v>8196550</v>
      </c>
    </row>
    <row r="144" spans="1:14" ht="123.75" x14ac:dyDescent="0.25">
      <c r="A144" s="26">
        <v>141</v>
      </c>
      <c r="B144" s="28" t="s">
        <v>624</v>
      </c>
      <c r="C144" s="28" t="s">
        <v>625</v>
      </c>
      <c r="D144" s="28" t="s">
        <v>626</v>
      </c>
      <c r="E144" s="28" t="s">
        <v>94</v>
      </c>
      <c r="F144" s="28" t="s">
        <v>326</v>
      </c>
      <c r="G144" s="28" t="s">
        <v>327</v>
      </c>
      <c r="H144" s="28" t="s">
        <v>627</v>
      </c>
      <c r="I144" s="30">
        <v>39083</v>
      </c>
      <c r="J144" s="30">
        <v>41274</v>
      </c>
      <c r="K144" s="30" t="s">
        <v>344</v>
      </c>
      <c r="L144" s="29">
        <v>13229331.439999999</v>
      </c>
      <c r="M144" s="29">
        <v>11338699.060000001</v>
      </c>
      <c r="N144" s="29">
        <v>9637894.1999999993</v>
      </c>
    </row>
    <row r="145" spans="1:14" ht="112.5" x14ac:dyDescent="0.25">
      <c r="A145" s="26">
        <v>142</v>
      </c>
      <c r="B145" s="28" t="s">
        <v>628</v>
      </c>
      <c r="C145" s="28" t="s">
        <v>629</v>
      </c>
      <c r="D145" s="28" t="s">
        <v>630</v>
      </c>
      <c r="E145" s="28" t="s">
        <v>54</v>
      </c>
      <c r="F145" s="28" t="s">
        <v>631</v>
      </c>
      <c r="G145" s="28" t="s">
        <v>632</v>
      </c>
      <c r="H145" s="28" t="s">
        <v>633</v>
      </c>
      <c r="I145" s="30">
        <v>39083</v>
      </c>
      <c r="J145" s="30">
        <v>41274</v>
      </c>
      <c r="K145" s="30" t="s">
        <v>379</v>
      </c>
      <c r="L145" s="29">
        <v>14125902.960000001</v>
      </c>
      <c r="M145" s="29">
        <v>14125902.960000001</v>
      </c>
      <c r="N145" s="29">
        <v>12007017.51</v>
      </c>
    </row>
    <row r="146" spans="1:14" ht="123.75" x14ac:dyDescent="0.25">
      <c r="A146" s="26">
        <v>143</v>
      </c>
      <c r="B146" s="28" t="s">
        <v>634</v>
      </c>
      <c r="C146" s="28" t="s">
        <v>635</v>
      </c>
      <c r="D146" s="28" t="s">
        <v>636</v>
      </c>
      <c r="E146" s="28" t="s">
        <v>240</v>
      </c>
      <c r="F146" s="28" t="s">
        <v>247</v>
      </c>
      <c r="G146" s="28" t="s">
        <v>248</v>
      </c>
      <c r="H146" s="28" t="s">
        <v>637</v>
      </c>
      <c r="I146" s="30">
        <v>39083</v>
      </c>
      <c r="J146" s="30">
        <v>40816</v>
      </c>
      <c r="K146" s="30" t="s">
        <v>379</v>
      </c>
      <c r="L146" s="29">
        <v>1481471.63</v>
      </c>
      <c r="M146" s="29">
        <v>1475521.63</v>
      </c>
      <c r="N146" s="29">
        <v>1254193.3799999999</v>
      </c>
    </row>
    <row r="147" spans="1:14" ht="112.5" x14ac:dyDescent="0.25">
      <c r="A147" s="26">
        <v>144</v>
      </c>
      <c r="B147" s="28" t="s">
        <v>638</v>
      </c>
      <c r="C147" s="28" t="s">
        <v>639</v>
      </c>
      <c r="D147" s="28" t="s">
        <v>640</v>
      </c>
      <c r="E147" s="28" t="s">
        <v>119</v>
      </c>
      <c r="F147" s="28" t="s">
        <v>641</v>
      </c>
      <c r="G147" s="28" t="s">
        <v>642</v>
      </c>
      <c r="H147" s="28" t="s">
        <v>643</v>
      </c>
      <c r="I147" s="30">
        <v>39083</v>
      </c>
      <c r="J147" s="30">
        <v>41152</v>
      </c>
      <c r="K147" s="30" t="s">
        <v>379</v>
      </c>
      <c r="L147" s="29">
        <v>4661655</v>
      </c>
      <c r="M147" s="29">
        <v>4611655</v>
      </c>
      <c r="N147" s="29">
        <v>3919906.75</v>
      </c>
    </row>
    <row r="148" spans="1:14" ht="112.5" x14ac:dyDescent="0.25">
      <c r="A148" s="26">
        <v>145</v>
      </c>
      <c r="B148" s="28" t="s">
        <v>644</v>
      </c>
      <c r="C148" s="28" t="s">
        <v>645</v>
      </c>
      <c r="D148" s="28" t="s">
        <v>646</v>
      </c>
      <c r="E148" s="28" t="s">
        <v>204</v>
      </c>
      <c r="F148" s="28" t="s">
        <v>647</v>
      </c>
      <c r="G148" s="28" t="s">
        <v>648</v>
      </c>
      <c r="H148" s="28" t="s">
        <v>649</v>
      </c>
      <c r="I148" s="30">
        <v>39083</v>
      </c>
      <c r="J148" s="30">
        <v>40693</v>
      </c>
      <c r="K148" s="30" t="s">
        <v>344</v>
      </c>
      <c r="L148" s="29">
        <v>8917545.25</v>
      </c>
      <c r="M148" s="29">
        <v>8072906.75</v>
      </c>
      <c r="N148" s="29">
        <v>6861970.7300000004</v>
      </c>
    </row>
    <row r="149" spans="1:14" ht="123.75" x14ac:dyDescent="0.25">
      <c r="A149" s="26">
        <v>146</v>
      </c>
      <c r="B149" s="28" t="s">
        <v>650</v>
      </c>
      <c r="C149" s="28" t="s">
        <v>651</v>
      </c>
      <c r="D149" s="28" t="s">
        <v>652</v>
      </c>
      <c r="E149" s="28" t="s">
        <v>119</v>
      </c>
      <c r="F149" s="28" t="s">
        <v>469</v>
      </c>
      <c r="G149" s="28" t="s">
        <v>653</v>
      </c>
      <c r="H149" s="28" t="s">
        <v>654</v>
      </c>
      <c r="I149" s="30">
        <v>39083</v>
      </c>
      <c r="J149" s="30">
        <v>41090</v>
      </c>
      <c r="K149" s="30" t="s">
        <v>344</v>
      </c>
      <c r="L149" s="29">
        <v>5838382.7300000004</v>
      </c>
      <c r="M149" s="29">
        <v>5838382.7300000004</v>
      </c>
      <c r="N149" s="29">
        <v>4670706.18</v>
      </c>
    </row>
    <row r="150" spans="1:14" ht="123.75" x14ac:dyDescent="0.25">
      <c r="A150" s="26">
        <v>147</v>
      </c>
      <c r="B150" s="28" t="s">
        <v>655</v>
      </c>
      <c r="C150" s="28" t="s">
        <v>656</v>
      </c>
      <c r="D150" s="28" t="s">
        <v>501</v>
      </c>
      <c r="E150" s="28" t="s">
        <v>222</v>
      </c>
      <c r="F150" s="28" t="s">
        <v>502</v>
      </c>
      <c r="G150" s="28" t="s">
        <v>503</v>
      </c>
      <c r="H150" s="28" t="s">
        <v>504</v>
      </c>
      <c r="I150" s="30">
        <v>39083</v>
      </c>
      <c r="J150" s="30">
        <v>41182</v>
      </c>
      <c r="K150" s="30" t="s">
        <v>379</v>
      </c>
      <c r="L150" s="29">
        <v>5111877.67</v>
      </c>
      <c r="M150" s="29">
        <v>5111877.67</v>
      </c>
      <c r="N150" s="29">
        <v>4345096.01</v>
      </c>
    </row>
    <row r="151" spans="1:14" ht="112.5" x14ac:dyDescent="0.25">
      <c r="A151" s="26">
        <v>148</v>
      </c>
      <c r="B151" s="28" t="s">
        <v>657</v>
      </c>
      <c r="C151" s="28" t="s">
        <v>658</v>
      </c>
      <c r="D151" s="28" t="s">
        <v>489</v>
      </c>
      <c r="E151" s="28" t="s">
        <v>126</v>
      </c>
      <c r="F151" s="28" t="s">
        <v>490</v>
      </c>
      <c r="G151" s="28" t="s">
        <v>491</v>
      </c>
      <c r="H151" s="28" t="s">
        <v>492</v>
      </c>
      <c r="I151" s="30">
        <v>39083</v>
      </c>
      <c r="J151" s="30">
        <v>41029</v>
      </c>
      <c r="K151" s="30" t="s">
        <v>379</v>
      </c>
      <c r="L151" s="29">
        <v>7913286.0999999996</v>
      </c>
      <c r="M151" s="29">
        <v>6551577.29</v>
      </c>
      <c r="N151" s="29">
        <v>5568840.6900000004</v>
      </c>
    </row>
    <row r="152" spans="1:14" ht="112.5" x14ac:dyDescent="0.25">
      <c r="A152" s="26">
        <v>149</v>
      </c>
      <c r="B152" s="28" t="s">
        <v>659</v>
      </c>
      <c r="C152" s="28" t="s">
        <v>660</v>
      </c>
      <c r="D152" s="28" t="s">
        <v>661</v>
      </c>
      <c r="E152" s="28" t="s">
        <v>126</v>
      </c>
      <c r="F152" s="28" t="s">
        <v>662</v>
      </c>
      <c r="G152" s="28" t="s">
        <v>663</v>
      </c>
      <c r="H152" s="28" t="s">
        <v>664</v>
      </c>
      <c r="I152" s="30">
        <v>39083</v>
      </c>
      <c r="J152" s="30">
        <v>41090</v>
      </c>
      <c r="K152" s="30" t="s">
        <v>578</v>
      </c>
      <c r="L152" s="29">
        <v>947734.54</v>
      </c>
      <c r="M152" s="29">
        <v>947734.54</v>
      </c>
      <c r="N152" s="29">
        <v>805574.35</v>
      </c>
    </row>
    <row r="153" spans="1:14" ht="78.75" x14ac:dyDescent="0.25">
      <c r="A153" s="26">
        <v>150</v>
      </c>
      <c r="B153" s="28" t="s">
        <v>665</v>
      </c>
      <c r="C153" s="28" t="s">
        <v>666</v>
      </c>
      <c r="D153" s="28" t="s">
        <v>667</v>
      </c>
      <c r="E153" s="28" t="s">
        <v>126</v>
      </c>
      <c r="F153" s="28" t="s">
        <v>668</v>
      </c>
      <c r="G153" s="28" t="s">
        <v>669</v>
      </c>
      <c r="H153" s="28" t="s">
        <v>670</v>
      </c>
      <c r="I153" s="30">
        <v>39083</v>
      </c>
      <c r="J153" s="30">
        <v>41394</v>
      </c>
      <c r="K153" s="30" t="s">
        <v>372</v>
      </c>
      <c r="L153" s="29">
        <v>1061423.28</v>
      </c>
      <c r="M153" s="29">
        <v>1049917.28</v>
      </c>
      <c r="N153" s="29">
        <v>892429.68</v>
      </c>
    </row>
    <row r="154" spans="1:14" ht="146.25" x14ac:dyDescent="0.25">
      <c r="A154" s="26">
        <v>151</v>
      </c>
      <c r="B154" s="28" t="s">
        <v>671</v>
      </c>
      <c r="C154" s="28" t="s">
        <v>672</v>
      </c>
      <c r="D154" s="28" t="s">
        <v>673</v>
      </c>
      <c r="E154" s="28" t="s">
        <v>228</v>
      </c>
      <c r="F154" s="28" t="s">
        <v>229</v>
      </c>
      <c r="G154" s="28" t="s">
        <v>674</v>
      </c>
      <c r="H154" s="28" t="s">
        <v>675</v>
      </c>
      <c r="I154" s="30">
        <v>39083</v>
      </c>
      <c r="J154" s="30">
        <v>41213</v>
      </c>
      <c r="K154" s="30" t="s">
        <v>337</v>
      </c>
      <c r="L154" s="29">
        <v>1968646.46</v>
      </c>
      <c r="M154" s="29">
        <v>1968646.46</v>
      </c>
      <c r="N154" s="29">
        <v>1673349.49</v>
      </c>
    </row>
    <row r="155" spans="1:14" ht="135" x14ac:dyDescent="0.25">
      <c r="A155" s="26">
        <v>152</v>
      </c>
      <c r="B155" s="28" t="s">
        <v>676</v>
      </c>
      <c r="C155" s="28" t="s">
        <v>677</v>
      </c>
      <c r="D155" s="28" t="s">
        <v>678</v>
      </c>
      <c r="E155" s="28" t="s">
        <v>126</v>
      </c>
      <c r="F155" s="28" t="s">
        <v>679</v>
      </c>
      <c r="G155" s="28" t="s">
        <v>680</v>
      </c>
      <c r="H155" s="28" t="s">
        <v>681</v>
      </c>
      <c r="I155" s="30">
        <v>39083</v>
      </c>
      <c r="J155" s="30">
        <v>40543</v>
      </c>
      <c r="K155" s="30" t="s">
        <v>372</v>
      </c>
      <c r="L155" s="29">
        <v>3923390</v>
      </c>
      <c r="M155" s="29">
        <v>3923390</v>
      </c>
      <c r="N155" s="29">
        <v>3334881.5</v>
      </c>
    </row>
    <row r="156" spans="1:14" ht="90" x14ac:dyDescent="0.25">
      <c r="A156" s="26">
        <v>153</v>
      </c>
      <c r="B156" s="28" t="s">
        <v>682</v>
      </c>
      <c r="C156" s="28" t="s">
        <v>683</v>
      </c>
      <c r="D156" s="28" t="s">
        <v>684</v>
      </c>
      <c r="E156" s="28" t="s">
        <v>240</v>
      </c>
      <c r="F156" s="28" t="s">
        <v>685</v>
      </c>
      <c r="G156" s="28" t="s">
        <v>686</v>
      </c>
      <c r="H156" s="28" t="s">
        <v>687</v>
      </c>
      <c r="I156" s="30">
        <v>39083</v>
      </c>
      <c r="J156" s="30">
        <v>40574</v>
      </c>
      <c r="K156" s="30" t="s">
        <v>379</v>
      </c>
      <c r="L156" s="29">
        <v>7494832.5499999998</v>
      </c>
      <c r="M156" s="29">
        <v>4544954.54</v>
      </c>
      <c r="N156" s="29">
        <v>3863211.35</v>
      </c>
    </row>
    <row r="157" spans="1:14" ht="135" x14ac:dyDescent="0.25">
      <c r="A157" s="26">
        <v>154</v>
      </c>
      <c r="B157" s="28" t="s">
        <v>688</v>
      </c>
      <c r="C157" s="28" t="s">
        <v>689</v>
      </c>
      <c r="D157" s="28" t="s">
        <v>296</v>
      </c>
      <c r="E157" s="28" t="s">
        <v>119</v>
      </c>
      <c r="F157" s="28" t="s">
        <v>297</v>
      </c>
      <c r="G157" s="28" t="s">
        <v>298</v>
      </c>
      <c r="H157" s="28" t="s">
        <v>690</v>
      </c>
      <c r="I157" s="30">
        <v>39083</v>
      </c>
      <c r="J157" s="30">
        <v>40329</v>
      </c>
      <c r="K157" s="30" t="s">
        <v>344</v>
      </c>
      <c r="L157" s="29">
        <v>6127135.9100000001</v>
      </c>
      <c r="M157" s="29">
        <v>6127135.9100000001</v>
      </c>
      <c r="N157" s="29">
        <v>5208065.5199999996</v>
      </c>
    </row>
    <row r="158" spans="1:14" ht="123.75" x14ac:dyDescent="0.25">
      <c r="A158" s="26">
        <v>155</v>
      </c>
      <c r="B158" s="28" t="s">
        <v>691</v>
      </c>
      <c r="C158" s="28" t="s">
        <v>692</v>
      </c>
      <c r="D158" s="28" t="s">
        <v>693</v>
      </c>
      <c r="E158" s="28" t="s">
        <v>141</v>
      </c>
      <c r="F158" s="28" t="s">
        <v>694</v>
      </c>
      <c r="G158" s="28" t="s">
        <v>695</v>
      </c>
      <c r="H158" s="28" t="s">
        <v>696</v>
      </c>
      <c r="I158" s="30">
        <v>39083</v>
      </c>
      <c r="J158" s="30">
        <v>40633</v>
      </c>
      <c r="K158" s="30" t="s">
        <v>344</v>
      </c>
      <c r="L158" s="29">
        <v>6236794.8799999999</v>
      </c>
      <c r="M158" s="29">
        <v>6236794.8799999999</v>
      </c>
      <c r="N158" s="29">
        <v>5301275.6399999997</v>
      </c>
    </row>
    <row r="159" spans="1:14" ht="135" x14ac:dyDescent="0.25">
      <c r="A159" s="26">
        <v>156</v>
      </c>
      <c r="B159" s="28" t="s">
        <v>697</v>
      </c>
      <c r="C159" s="28" t="s">
        <v>698</v>
      </c>
      <c r="D159" s="28" t="s">
        <v>67</v>
      </c>
      <c r="E159" s="28" t="s">
        <v>10</v>
      </c>
      <c r="F159" s="28" t="s">
        <v>699</v>
      </c>
      <c r="G159" s="28" t="s">
        <v>68</v>
      </c>
      <c r="H159" s="28" t="s">
        <v>700</v>
      </c>
      <c r="I159" s="30">
        <v>39083</v>
      </c>
      <c r="J159" s="30">
        <v>40512</v>
      </c>
      <c r="K159" s="30" t="s">
        <v>379</v>
      </c>
      <c r="L159" s="29">
        <v>6555089.0899999999</v>
      </c>
      <c r="M159" s="29">
        <v>6555089.0899999999</v>
      </c>
      <c r="N159" s="29">
        <v>5571825.7199999997</v>
      </c>
    </row>
    <row r="160" spans="1:14" ht="101.25" x14ac:dyDescent="0.25">
      <c r="A160" s="26">
        <v>157</v>
      </c>
      <c r="B160" s="28" t="s">
        <v>701</v>
      </c>
      <c r="C160" s="28" t="s">
        <v>702</v>
      </c>
      <c r="D160" s="28" t="s">
        <v>703</v>
      </c>
      <c r="E160" s="28" t="s">
        <v>119</v>
      </c>
      <c r="F160" s="28" t="s">
        <v>704</v>
      </c>
      <c r="G160" s="28" t="s">
        <v>705</v>
      </c>
      <c r="H160" s="28" t="s">
        <v>706</v>
      </c>
      <c r="I160" s="30">
        <v>39083</v>
      </c>
      <c r="J160" s="30">
        <v>41820</v>
      </c>
      <c r="K160" s="30" t="s">
        <v>344</v>
      </c>
      <c r="L160" s="29">
        <v>11076434.560000001</v>
      </c>
      <c r="M160" s="29">
        <v>7928631.5599999996</v>
      </c>
      <c r="N160" s="29">
        <v>6739336.8799999999</v>
      </c>
    </row>
    <row r="161" spans="1:14" ht="112.5" x14ac:dyDescent="0.25">
      <c r="A161" s="26">
        <v>158</v>
      </c>
      <c r="B161" s="28" t="s">
        <v>707</v>
      </c>
      <c r="C161" s="28" t="s">
        <v>708</v>
      </c>
      <c r="D161" s="28" t="s">
        <v>709</v>
      </c>
      <c r="E161" s="28" t="s">
        <v>119</v>
      </c>
      <c r="F161" s="28" t="s">
        <v>710</v>
      </c>
      <c r="G161" s="28" t="s">
        <v>711</v>
      </c>
      <c r="H161" s="28" t="s">
        <v>712</v>
      </c>
      <c r="I161" s="30">
        <v>39083</v>
      </c>
      <c r="J161" s="30">
        <v>41517</v>
      </c>
      <c r="K161" s="30" t="s">
        <v>344</v>
      </c>
      <c r="L161" s="29">
        <v>9805634.6799999997</v>
      </c>
      <c r="M161" s="29">
        <v>9071188.0199999996</v>
      </c>
      <c r="N161" s="29">
        <v>7710509.8099999996</v>
      </c>
    </row>
    <row r="162" spans="1:14" ht="135" x14ac:dyDescent="0.25">
      <c r="A162" s="26">
        <v>159</v>
      </c>
      <c r="B162" s="28" t="s">
        <v>713</v>
      </c>
      <c r="C162" s="28" t="s">
        <v>714</v>
      </c>
      <c r="D162" s="28" t="s">
        <v>715</v>
      </c>
      <c r="E162" s="28" t="s">
        <v>383</v>
      </c>
      <c r="F162" s="28" t="s">
        <v>621</v>
      </c>
      <c r="G162" s="28" t="s">
        <v>716</v>
      </c>
      <c r="H162" s="28" t="s">
        <v>717</v>
      </c>
      <c r="I162" s="30">
        <v>39083</v>
      </c>
      <c r="J162" s="30">
        <v>40527</v>
      </c>
      <c r="K162" s="30" t="s">
        <v>337</v>
      </c>
      <c r="L162" s="29">
        <v>1712550.6</v>
      </c>
      <c r="M162" s="29">
        <v>709515.4</v>
      </c>
      <c r="N162" s="29">
        <v>603088.09</v>
      </c>
    </row>
    <row r="163" spans="1:14" ht="112.5" x14ac:dyDescent="0.25">
      <c r="A163" s="26">
        <v>160</v>
      </c>
      <c r="B163" s="28" t="s">
        <v>718</v>
      </c>
      <c r="C163" s="28" t="s">
        <v>719</v>
      </c>
      <c r="D163" s="28" t="s">
        <v>720</v>
      </c>
      <c r="E163" s="28" t="s">
        <v>10</v>
      </c>
      <c r="F163" s="28" t="s">
        <v>721</v>
      </c>
      <c r="G163" s="28" t="s">
        <v>722</v>
      </c>
      <c r="H163" s="28" t="s">
        <v>723</v>
      </c>
      <c r="I163" s="30">
        <v>39083</v>
      </c>
      <c r="J163" s="30">
        <v>40724</v>
      </c>
      <c r="K163" s="30" t="s">
        <v>372</v>
      </c>
      <c r="L163" s="29">
        <v>1464622.1</v>
      </c>
      <c r="M163" s="29">
        <v>1464622.1</v>
      </c>
      <c r="N163" s="29">
        <v>1244928.78</v>
      </c>
    </row>
    <row r="164" spans="1:14" ht="101.25" x14ac:dyDescent="0.25">
      <c r="A164" s="26">
        <v>161</v>
      </c>
      <c r="B164" s="28" t="s">
        <v>724</v>
      </c>
      <c r="C164" s="28" t="s">
        <v>725</v>
      </c>
      <c r="D164" s="28" t="s">
        <v>726</v>
      </c>
      <c r="E164" s="28" t="s">
        <v>126</v>
      </c>
      <c r="F164" s="28" t="s">
        <v>727</v>
      </c>
      <c r="G164" s="28" t="s">
        <v>728</v>
      </c>
      <c r="H164" s="28" t="s">
        <v>729</v>
      </c>
      <c r="I164" s="30">
        <v>39083</v>
      </c>
      <c r="J164" s="30">
        <v>42338</v>
      </c>
      <c r="K164" s="30" t="s">
        <v>372</v>
      </c>
      <c r="L164" s="29">
        <v>1748620</v>
      </c>
      <c r="M164" s="29">
        <v>1317325</v>
      </c>
      <c r="N164" s="29">
        <v>1119726.25</v>
      </c>
    </row>
    <row r="165" spans="1:14" ht="135" x14ac:dyDescent="0.25">
      <c r="A165" s="26">
        <v>162</v>
      </c>
      <c r="B165" s="28" t="s">
        <v>730</v>
      </c>
      <c r="C165" s="28" t="s">
        <v>731</v>
      </c>
      <c r="D165" s="28" t="s">
        <v>732</v>
      </c>
      <c r="E165" s="28" t="s">
        <v>204</v>
      </c>
      <c r="F165" s="28" t="s">
        <v>733</v>
      </c>
      <c r="G165" s="28" t="s">
        <v>734</v>
      </c>
      <c r="H165" s="28" t="s">
        <v>735</v>
      </c>
      <c r="I165" s="30">
        <v>39083</v>
      </c>
      <c r="J165" s="30">
        <v>41243</v>
      </c>
      <c r="K165" s="30" t="s">
        <v>344</v>
      </c>
      <c r="L165" s="29">
        <v>3973940.26</v>
      </c>
      <c r="M165" s="29">
        <v>3940838.06</v>
      </c>
      <c r="N165" s="29">
        <v>3349712.35</v>
      </c>
    </row>
    <row r="166" spans="1:14" ht="213.75" x14ac:dyDescent="0.25">
      <c r="A166" s="26">
        <v>163</v>
      </c>
      <c r="B166" s="28" t="s">
        <v>736</v>
      </c>
      <c r="C166" s="28" t="s">
        <v>737</v>
      </c>
      <c r="D166" s="28" t="s">
        <v>738</v>
      </c>
      <c r="E166" s="28" t="s">
        <v>192</v>
      </c>
      <c r="F166" s="28" t="s">
        <v>739</v>
      </c>
      <c r="G166" s="28" t="s">
        <v>740</v>
      </c>
      <c r="H166" s="28" t="s">
        <v>741</v>
      </c>
      <c r="I166" s="30">
        <v>39083</v>
      </c>
      <c r="J166" s="30">
        <v>40877</v>
      </c>
      <c r="K166" s="30" t="s">
        <v>344</v>
      </c>
      <c r="L166" s="29">
        <v>3597000</v>
      </c>
      <c r="M166" s="29">
        <v>3057450</v>
      </c>
      <c r="N166" s="29">
        <v>2598832.5</v>
      </c>
    </row>
    <row r="167" spans="1:14" ht="146.25" x14ac:dyDescent="0.25">
      <c r="A167" s="26">
        <v>164</v>
      </c>
      <c r="B167" s="28" t="s">
        <v>742</v>
      </c>
      <c r="C167" s="28" t="s">
        <v>743</v>
      </c>
      <c r="D167" s="28" t="s">
        <v>413</v>
      </c>
      <c r="E167" s="28" t="s">
        <v>228</v>
      </c>
      <c r="F167" s="28" t="s">
        <v>414</v>
      </c>
      <c r="G167" s="28" t="s">
        <v>415</v>
      </c>
      <c r="H167" s="28" t="s">
        <v>416</v>
      </c>
      <c r="I167" s="30">
        <v>39083</v>
      </c>
      <c r="J167" s="30">
        <v>40724</v>
      </c>
      <c r="K167" s="30" t="s">
        <v>379</v>
      </c>
      <c r="L167" s="29">
        <v>7493073.6600000001</v>
      </c>
      <c r="M167" s="29">
        <v>6811615.3200000003</v>
      </c>
      <c r="N167" s="29">
        <v>5789873.0199999996</v>
      </c>
    </row>
    <row r="168" spans="1:14" ht="101.25" x14ac:dyDescent="0.25">
      <c r="A168" s="26">
        <v>165</v>
      </c>
      <c r="B168" s="28" t="s">
        <v>744</v>
      </c>
      <c r="C168" s="28" t="s">
        <v>745</v>
      </c>
      <c r="D168" s="28" t="s">
        <v>746</v>
      </c>
      <c r="E168" s="28" t="s">
        <v>240</v>
      </c>
      <c r="F168" s="28" t="s">
        <v>747</v>
      </c>
      <c r="G168" s="28" t="s">
        <v>748</v>
      </c>
      <c r="H168" s="28" t="s">
        <v>749</v>
      </c>
      <c r="I168" s="30">
        <v>39083</v>
      </c>
      <c r="J168" s="30">
        <v>42004</v>
      </c>
      <c r="K168" s="30" t="s">
        <v>344</v>
      </c>
      <c r="L168" s="29">
        <v>17980548.77</v>
      </c>
      <c r="M168" s="29">
        <v>15503056.390000001</v>
      </c>
      <c r="N168" s="29">
        <v>13177597.93</v>
      </c>
    </row>
    <row r="169" spans="1:14" ht="123.75" x14ac:dyDescent="0.25">
      <c r="A169" s="26">
        <v>166</v>
      </c>
      <c r="B169" s="28" t="s">
        <v>750</v>
      </c>
      <c r="C169" s="28" t="s">
        <v>751</v>
      </c>
      <c r="D169" s="28" t="s">
        <v>752</v>
      </c>
      <c r="E169" s="28" t="s">
        <v>74</v>
      </c>
      <c r="F169" s="28" t="s">
        <v>753</v>
      </c>
      <c r="G169" s="28" t="s">
        <v>754</v>
      </c>
      <c r="H169" s="28" t="s">
        <v>755</v>
      </c>
      <c r="I169" s="30">
        <v>39083</v>
      </c>
      <c r="J169" s="30">
        <v>41486</v>
      </c>
      <c r="K169" s="30" t="s">
        <v>372</v>
      </c>
      <c r="L169" s="29">
        <v>1330683.96</v>
      </c>
      <c r="M169" s="29">
        <v>1313563.0900000001</v>
      </c>
      <c r="N169" s="29">
        <v>1116528.6200000001</v>
      </c>
    </row>
    <row r="170" spans="1:14" ht="101.25" x14ac:dyDescent="0.25">
      <c r="A170" s="26">
        <v>167</v>
      </c>
      <c r="B170" s="28" t="s">
        <v>756</v>
      </c>
      <c r="C170" s="28" t="s">
        <v>757</v>
      </c>
      <c r="D170" s="28" t="s">
        <v>758</v>
      </c>
      <c r="E170" s="28" t="s">
        <v>240</v>
      </c>
      <c r="F170" s="28" t="s">
        <v>241</v>
      </c>
      <c r="G170" s="28" t="s">
        <v>242</v>
      </c>
      <c r="H170" s="28" t="s">
        <v>759</v>
      </c>
      <c r="I170" s="30">
        <v>39083</v>
      </c>
      <c r="J170" s="30">
        <v>40877</v>
      </c>
      <c r="K170" s="30" t="s">
        <v>372</v>
      </c>
      <c r="L170" s="29">
        <v>3926620.44</v>
      </c>
      <c r="M170" s="29">
        <v>3926620.44</v>
      </c>
      <c r="N170" s="29">
        <v>3337627.37</v>
      </c>
    </row>
    <row r="171" spans="1:14" ht="112.5" x14ac:dyDescent="0.25">
      <c r="A171" s="26">
        <v>168</v>
      </c>
      <c r="B171" s="28" t="s">
        <v>760</v>
      </c>
      <c r="C171" s="28" t="s">
        <v>761</v>
      </c>
      <c r="D171" s="28" t="s">
        <v>762</v>
      </c>
      <c r="E171" s="28" t="s">
        <v>204</v>
      </c>
      <c r="F171" s="28" t="s">
        <v>763</v>
      </c>
      <c r="G171" s="28" t="s">
        <v>764</v>
      </c>
      <c r="H171" s="28" t="s">
        <v>765</v>
      </c>
      <c r="I171" s="30">
        <v>39083</v>
      </c>
      <c r="J171" s="30">
        <v>41578</v>
      </c>
      <c r="K171" s="30" t="s">
        <v>372</v>
      </c>
      <c r="L171" s="29">
        <v>5491359.9000000004</v>
      </c>
      <c r="M171" s="29">
        <v>5486859.9000000004</v>
      </c>
      <c r="N171" s="29">
        <v>4663830.91</v>
      </c>
    </row>
    <row r="172" spans="1:14" ht="123.75" x14ac:dyDescent="0.25">
      <c r="A172" s="26">
        <v>169</v>
      </c>
      <c r="B172" s="28" t="s">
        <v>766</v>
      </c>
      <c r="C172" s="28" t="s">
        <v>767</v>
      </c>
      <c r="D172" s="28" t="s">
        <v>495</v>
      </c>
      <c r="E172" s="28" t="s">
        <v>94</v>
      </c>
      <c r="F172" s="28" t="s">
        <v>496</v>
      </c>
      <c r="G172" s="28" t="s">
        <v>497</v>
      </c>
      <c r="H172" s="28" t="s">
        <v>498</v>
      </c>
      <c r="I172" s="30">
        <v>39083</v>
      </c>
      <c r="J172" s="30">
        <v>40847</v>
      </c>
      <c r="K172" s="30" t="s">
        <v>344</v>
      </c>
      <c r="L172" s="29">
        <v>2977093.82</v>
      </c>
      <c r="M172" s="29">
        <v>2977093.82</v>
      </c>
      <c r="N172" s="29">
        <v>2530529.7400000002</v>
      </c>
    </row>
    <row r="173" spans="1:14" ht="123.75" x14ac:dyDescent="0.25">
      <c r="A173" s="26">
        <v>170</v>
      </c>
      <c r="B173" s="28" t="s">
        <v>768</v>
      </c>
      <c r="C173" s="28" t="s">
        <v>769</v>
      </c>
      <c r="D173" s="28" t="s">
        <v>770</v>
      </c>
      <c r="E173" s="28" t="s">
        <v>94</v>
      </c>
      <c r="F173" s="28" t="s">
        <v>771</v>
      </c>
      <c r="G173" s="28" t="s">
        <v>772</v>
      </c>
      <c r="H173" s="28" t="s">
        <v>773</v>
      </c>
      <c r="I173" s="30">
        <v>39083</v>
      </c>
      <c r="J173" s="30">
        <v>40877</v>
      </c>
      <c r="K173" s="30" t="s">
        <v>344</v>
      </c>
      <c r="L173" s="29">
        <v>6116833.9900000002</v>
      </c>
      <c r="M173" s="29">
        <v>6103624.0199999996</v>
      </c>
      <c r="N173" s="29">
        <v>5188080.41</v>
      </c>
    </row>
    <row r="174" spans="1:14" ht="123.75" x14ac:dyDescent="0.25">
      <c r="A174" s="26">
        <v>171</v>
      </c>
      <c r="B174" s="28" t="s">
        <v>774</v>
      </c>
      <c r="C174" s="28" t="s">
        <v>775</v>
      </c>
      <c r="D174" s="28" t="s">
        <v>776</v>
      </c>
      <c r="E174" s="28" t="s">
        <v>126</v>
      </c>
      <c r="F174" s="28" t="s">
        <v>447</v>
      </c>
      <c r="G174" s="28" t="s">
        <v>448</v>
      </c>
      <c r="H174" s="28" t="s">
        <v>449</v>
      </c>
      <c r="I174" s="30">
        <v>39083</v>
      </c>
      <c r="J174" s="30">
        <v>40328</v>
      </c>
      <c r="K174" s="30" t="s">
        <v>344</v>
      </c>
      <c r="L174" s="29">
        <v>7278792.5599999996</v>
      </c>
      <c r="M174" s="29">
        <v>6553510.8099999996</v>
      </c>
      <c r="N174" s="29">
        <v>5570484.1799999997</v>
      </c>
    </row>
    <row r="175" spans="1:14" ht="180" x14ac:dyDescent="0.25">
      <c r="A175" s="26">
        <v>172</v>
      </c>
      <c r="B175" s="28" t="s">
        <v>777</v>
      </c>
      <c r="C175" s="28" t="s">
        <v>778</v>
      </c>
      <c r="D175" s="28" t="s">
        <v>779</v>
      </c>
      <c r="E175" s="28" t="s">
        <v>383</v>
      </c>
      <c r="F175" s="28" t="s">
        <v>780</v>
      </c>
      <c r="G175" s="28" t="s">
        <v>781</v>
      </c>
      <c r="H175" s="28" t="s">
        <v>782</v>
      </c>
      <c r="I175" s="30">
        <v>39083</v>
      </c>
      <c r="J175" s="30">
        <v>40755</v>
      </c>
      <c r="K175" s="30" t="s">
        <v>379</v>
      </c>
      <c r="L175" s="29">
        <v>7037530</v>
      </c>
      <c r="M175" s="29">
        <v>5597480</v>
      </c>
      <c r="N175" s="29">
        <v>4757850</v>
      </c>
    </row>
    <row r="176" spans="1:14" ht="101.25" x14ac:dyDescent="0.25">
      <c r="A176" s="26">
        <v>173</v>
      </c>
      <c r="B176" s="28" t="s">
        <v>783</v>
      </c>
      <c r="C176" s="28" t="s">
        <v>784</v>
      </c>
      <c r="D176" s="28" t="s">
        <v>118</v>
      </c>
      <c r="E176" s="28" t="s">
        <v>119</v>
      </c>
      <c r="F176" s="28" t="s">
        <v>120</v>
      </c>
      <c r="G176" s="28" t="s">
        <v>121</v>
      </c>
      <c r="H176" s="28" t="s">
        <v>785</v>
      </c>
      <c r="I176" s="30">
        <v>39083</v>
      </c>
      <c r="J176" s="30">
        <v>40451</v>
      </c>
      <c r="K176" s="30" t="s">
        <v>379</v>
      </c>
      <c r="L176" s="29">
        <v>5461994.4900000002</v>
      </c>
      <c r="M176" s="29">
        <v>5326269</v>
      </c>
      <c r="N176" s="29">
        <v>4527328.6500000004</v>
      </c>
    </row>
    <row r="177" spans="1:14" ht="135" x14ac:dyDescent="0.25">
      <c r="A177" s="26">
        <v>174</v>
      </c>
      <c r="B177" s="28" t="s">
        <v>786</v>
      </c>
      <c r="C177" s="28" t="s">
        <v>787</v>
      </c>
      <c r="D177" s="28" t="s">
        <v>788</v>
      </c>
      <c r="E177" s="28" t="s">
        <v>94</v>
      </c>
      <c r="F177" s="28" t="s">
        <v>326</v>
      </c>
      <c r="G177" s="28" t="s">
        <v>789</v>
      </c>
      <c r="H177" s="28" t="s">
        <v>790</v>
      </c>
      <c r="I177" s="30">
        <v>39083</v>
      </c>
      <c r="J177" s="30">
        <v>40847</v>
      </c>
      <c r="K177" s="30" t="s">
        <v>344</v>
      </c>
      <c r="L177" s="29">
        <v>7558649.0899999999</v>
      </c>
      <c r="M177" s="29">
        <v>7244053.0899999999</v>
      </c>
      <c r="N177" s="29">
        <v>6157445.1200000001</v>
      </c>
    </row>
    <row r="178" spans="1:14" ht="168.75" x14ac:dyDescent="0.25">
      <c r="A178" s="26">
        <v>175</v>
      </c>
      <c r="B178" s="28" t="s">
        <v>791</v>
      </c>
      <c r="C178" s="28" t="s">
        <v>792</v>
      </c>
      <c r="D178" s="28" t="s">
        <v>793</v>
      </c>
      <c r="E178" s="28" t="s">
        <v>126</v>
      </c>
      <c r="F178" s="28" t="s">
        <v>170</v>
      </c>
      <c r="G178" s="28" t="s">
        <v>171</v>
      </c>
      <c r="H178" s="28" t="s">
        <v>794</v>
      </c>
      <c r="I178" s="30">
        <v>39083</v>
      </c>
      <c r="J178" s="30">
        <v>41243</v>
      </c>
      <c r="K178" s="30" t="s">
        <v>379</v>
      </c>
      <c r="L178" s="29">
        <v>4989818.8499999996</v>
      </c>
      <c r="M178" s="29">
        <v>4542577.41</v>
      </c>
      <c r="N178" s="29">
        <v>3861190.79</v>
      </c>
    </row>
    <row r="179" spans="1:14" ht="123.75" x14ac:dyDescent="0.25">
      <c r="A179" s="26">
        <v>176</v>
      </c>
      <c r="B179" s="28" t="s">
        <v>795</v>
      </c>
      <c r="C179" s="28" t="s">
        <v>796</v>
      </c>
      <c r="D179" s="28" t="s">
        <v>73</v>
      </c>
      <c r="E179" s="28" t="s">
        <v>74</v>
      </c>
      <c r="F179" s="28" t="s">
        <v>75</v>
      </c>
      <c r="G179" s="28" t="s">
        <v>76</v>
      </c>
      <c r="H179" s="28" t="s">
        <v>797</v>
      </c>
      <c r="I179" s="30">
        <v>39083</v>
      </c>
      <c r="J179" s="30">
        <v>40512</v>
      </c>
      <c r="K179" s="30" t="s">
        <v>372</v>
      </c>
      <c r="L179" s="29">
        <v>2940883.88</v>
      </c>
      <c r="M179" s="29">
        <v>2940883.88</v>
      </c>
      <c r="N179" s="29">
        <v>2499751.2999999998</v>
      </c>
    </row>
    <row r="180" spans="1:14" ht="112.5" x14ac:dyDescent="0.25">
      <c r="A180" s="26">
        <v>177</v>
      </c>
      <c r="B180" s="28" t="s">
        <v>798</v>
      </c>
      <c r="C180" s="28" t="s">
        <v>799</v>
      </c>
      <c r="D180" s="28" t="s">
        <v>800</v>
      </c>
      <c r="E180" s="28" t="s">
        <v>10</v>
      </c>
      <c r="F180" s="28" t="s">
        <v>801</v>
      </c>
      <c r="G180" s="28" t="s">
        <v>802</v>
      </c>
      <c r="H180" s="28" t="s">
        <v>803</v>
      </c>
      <c r="I180" s="30">
        <v>39083</v>
      </c>
      <c r="J180" s="30">
        <v>40574</v>
      </c>
      <c r="K180" s="30" t="s">
        <v>578</v>
      </c>
      <c r="L180" s="29">
        <v>1327198.03</v>
      </c>
      <c r="M180" s="29">
        <v>1327198.03</v>
      </c>
      <c r="N180" s="29">
        <v>1128118.32</v>
      </c>
    </row>
    <row r="181" spans="1:14" ht="112.5" x14ac:dyDescent="0.25">
      <c r="A181" s="26">
        <v>178</v>
      </c>
      <c r="B181" s="28" t="s">
        <v>804</v>
      </c>
      <c r="C181" s="28" t="s">
        <v>805</v>
      </c>
      <c r="D181" s="28" t="s">
        <v>60</v>
      </c>
      <c r="E181" s="28" t="s">
        <v>54</v>
      </c>
      <c r="F181" s="28" t="s">
        <v>61</v>
      </c>
      <c r="G181" s="28" t="s">
        <v>62</v>
      </c>
      <c r="H181" s="28" t="s">
        <v>806</v>
      </c>
      <c r="I181" s="30">
        <v>39083</v>
      </c>
      <c r="J181" s="30">
        <v>40724</v>
      </c>
      <c r="K181" s="30" t="s">
        <v>372</v>
      </c>
      <c r="L181" s="29">
        <v>8142298.5</v>
      </c>
      <c r="M181" s="29">
        <v>8142298.5</v>
      </c>
      <c r="N181" s="29">
        <v>6920953.7199999997</v>
      </c>
    </row>
    <row r="182" spans="1:14" ht="123.75" x14ac:dyDescent="0.25">
      <c r="A182" s="26">
        <v>179</v>
      </c>
      <c r="B182" s="28" t="s">
        <v>807</v>
      </c>
      <c r="C182" s="28" t="s">
        <v>808</v>
      </c>
      <c r="D182" s="28" t="s">
        <v>809</v>
      </c>
      <c r="E182" s="28" t="s">
        <v>10</v>
      </c>
      <c r="F182" s="28" t="s">
        <v>810</v>
      </c>
      <c r="G182" s="28" t="s">
        <v>811</v>
      </c>
      <c r="H182" s="28" t="s">
        <v>812</v>
      </c>
      <c r="I182" s="30">
        <v>39083</v>
      </c>
      <c r="J182" s="30">
        <v>40451</v>
      </c>
      <c r="K182" s="30" t="s">
        <v>379</v>
      </c>
      <c r="L182" s="29">
        <v>1721239.86</v>
      </c>
      <c r="M182" s="29">
        <v>1721239.86</v>
      </c>
      <c r="N182" s="29">
        <v>1463050</v>
      </c>
    </row>
    <row r="183" spans="1:14" ht="90" x14ac:dyDescent="0.25">
      <c r="A183" s="26">
        <v>180</v>
      </c>
      <c r="B183" s="28" t="s">
        <v>813</v>
      </c>
      <c r="C183" s="28" t="s">
        <v>814</v>
      </c>
      <c r="D183" s="28" t="s">
        <v>815</v>
      </c>
      <c r="E183" s="28" t="s">
        <v>119</v>
      </c>
      <c r="F183" s="28" t="s">
        <v>469</v>
      </c>
      <c r="G183" s="28" t="s">
        <v>816</v>
      </c>
      <c r="H183" s="28" t="s">
        <v>817</v>
      </c>
      <c r="I183" s="30">
        <v>39083</v>
      </c>
      <c r="J183" s="30">
        <v>41547</v>
      </c>
      <c r="K183" s="30" t="s">
        <v>372</v>
      </c>
      <c r="L183" s="29">
        <v>3258844.99</v>
      </c>
      <c r="M183" s="29">
        <v>2809440</v>
      </c>
      <c r="N183" s="29">
        <v>2388024</v>
      </c>
    </row>
    <row r="184" spans="1:14" ht="123.75" x14ac:dyDescent="0.25">
      <c r="A184" s="26">
        <v>181</v>
      </c>
      <c r="B184" s="28" t="s">
        <v>818</v>
      </c>
      <c r="C184" s="28" t="s">
        <v>819</v>
      </c>
      <c r="D184" s="28" t="s">
        <v>820</v>
      </c>
      <c r="E184" s="28" t="s">
        <v>222</v>
      </c>
      <c r="F184" s="28" t="s">
        <v>567</v>
      </c>
      <c r="G184" s="28" t="s">
        <v>821</v>
      </c>
      <c r="H184" s="28" t="s">
        <v>822</v>
      </c>
      <c r="I184" s="30">
        <v>39083</v>
      </c>
      <c r="J184" s="30">
        <v>41547</v>
      </c>
      <c r="K184" s="30" t="s">
        <v>344</v>
      </c>
      <c r="L184" s="29">
        <v>6667312.5999999996</v>
      </c>
      <c r="M184" s="29">
        <v>6500289.6100000003</v>
      </c>
      <c r="N184" s="29">
        <v>5525246.1600000001</v>
      </c>
    </row>
    <row r="185" spans="1:14" ht="101.25" x14ac:dyDescent="0.25">
      <c r="A185" s="26">
        <v>182</v>
      </c>
      <c r="B185" s="28" t="s">
        <v>823</v>
      </c>
      <c r="C185" s="28" t="s">
        <v>824</v>
      </c>
      <c r="D185" s="28" t="s">
        <v>423</v>
      </c>
      <c r="E185" s="28" t="s">
        <v>192</v>
      </c>
      <c r="F185" s="28" t="s">
        <v>424</v>
      </c>
      <c r="G185" s="28" t="s">
        <v>194</v>
      </c>
      <c r="H185" s="28" t="s">
        <v>425</v>
      </c>
      <c r="I185" s="30">
        <v>39083</v>
      </c>
      <c r="J185" s="30">
        <v>40633</v>
      </c>
      <c r="K185" s="30" t="s">
        <v>372</v>
      </c>
      <c r="L185" s="29">
        <v>2410184.2400000002</v>
      </c>
      <c r="M185" s="29">
        <v>2391184.2400000002</v>
      </c>
      <c r="N185" s="29">
        <v>2032506.6</v>
      </c>
    </row>
    <row r="186" spans="1:14" ht="101.25" x14ac:dyDescent="0.25">
      <c r="A186" s="26">
        <v>183</v>
      </c>
      <c r="B186" s="28" t="s">
        <v>825</v>
      </c>
      <c r="C186" s="28" t="s">
        <v>826</v>
      </c>
      <c r="D186" s="28" t="s">
        <v>827</v>
      </c>
      <c r="E186" s="28" t="s">
        <v>119</v>
      </c>
      <c r="F186" s="28" t="s">
        <v>828</v>
      </c>
      <c r="G186" s="28" t="s">
        <v>829</v>
      </c>
      <c r="H186" s="28" t="s">
        <v>830</v>
      </c>
      <c r="I186" s="30">
        <v>39083</v>
      </c>
      <c r="J186" s="30">
        <v>41152</v>
      </c>
      <c r="K186" s="30" t="s">
        <v>344</v>
      </c>
      <c r="L186" s="29">
        <v>21724864.899999999</v>
      </c>
      <c r="M186" s="29">
        <v>8153322.6200000001</v>
      </c>
      <c r="N186" s="29">
        <v>6930324.2199999997</v>
      </c>
    </row>
    <row r="187" spans="1:14" ht="135" x14ac:dyDescent="0.25">
      <c r="A187" s="26">
        <v>184</v>
      </c>
      <c r="B187" s="28" t="s">
        <v>831</v>
      </c>
      <c r="C187" s="28" t="s">
        <v>832</v>
      </c>
      <c r="D187" s="28" t="s">
        <v>833</v>
      </c>
      <c r="E187" s="28" t="s">
        <v>54</v>
      </c>
      <c r="F187" s="28" t="s">
        <v>834</v>
      </c>
      <c r="G187" s="28" t="s">
        <v>835</v>
      </c>
      <c r="H187" s="28" t="s">
        <v>836</v>
      </c>
      <c r="I187" s="30">
        <v>39083</v>
      </c>
      <c r="J187" s="30">
        <v>40512</v>
      </c>
      <c r="K187" s="30" t="s">
        <v>372</v>
      </c>
      <c r="L187" s="29">
        <v>5486619.9900000002</v>
      </c>
      <c r="M187" s="29">
        <v>5486619.9900000002</v>
      </c>
      <c r="N187" s="29">
        <v>4663626.99</v>
      </c>
    </row>
    <row r="188" spans="1:14" ht="90" x14ac:dyDescent="0.25">
      <c r="A188" s="26">
        <v>185</v>
      </c>
      <c r="B188" s="28" t="s">
        <v>837</v>
      </c>
      <c r="C188" s="28" t="s">
        <v>838</v>
      </c>
      <c r="D188" s="28" t="s">
        <v>839</v>
      </c>
      <c r="E188" s="28" t="s">
        <v>126</v>
      </c>
      <c r="F188" s="28" t="s">
        <v>127</v>
      </c>
      <c r="G188" s="28" t="s">
        <v>128</v>
      </c>
      <c r="H188" s="28" t="s">
        <v>840</v>
      </c>
      <c r="I188" s="30">
        <v>39083</v>
      </c>
      <c r="J188" s="30">
        <v>40574</v>
      </c>
      <c r="K188" s="30" t="s">
        <v>344</v>
      </c>
      <c r="L188" s="29">
        <v>3932715.17</v>
      </c>
      <c r="M188" s="29">
        <v>3838000.47</v>
      </c>
      <c r="N188" s="29">
        <v>3262300.39</v>
      </c>
    </row>
    <row r="189" spans="1:14" ht="135" x14ac:dyDescent="0.25">
      <c r="A189" s="26">
        <v>186</v>
      </c>
      <c r="B189" s="28" t="s">
        <v>841</v>
      </c>
      <c r="C189" s="28" t="s">
        <v>842</v>
      </c>
      <c r="D189" s="28" t="s">
        <v>843</v>
      </c>
      <c r="E189" s="28" t="s">
        <v>192</v>
      </c>
      <c r="F189" s="28" t="s">
        <v>844</v>
      </c>
      <c r="G189" s="28" t="s">
        <v>845</v>
      </c>
      <c r="H189" s="28" t="s">
        <v>846</v>
      </c>
      <c r="I189" s="30">
        <v>39083</v>
      </c>
      <c r="J189" s="30">
        <v>40724</v>
      </c>
      <c r="K189" s="30" t="s">
        <v>372</v>
      </c>
      <c r="L189" s="29">
        <v>612395.64</v>
      </c>
      <c r="M189" s="29">
        <v>612395.64</v>
      </c>
      <c r="N189" s="29">
        <v>520536.29</v>
      </c>
    </row>
    <row r="190" spans="1:14" ht="112.5" x14ac:dyDescent="0.25">
      <c r="A190" s="26">
        <v>187</v>
      </c>
      <c r="B190" s="28" t="s">
        <v>847</v>
      </c>
      <c r="C190" s="28" t="s">
        <v>848</v>
      </c>
      <c r="D190" s="28" t="s">
        <v>849</v>
      </c>
      <c r="E190" s="28" t="s">
        <v>10</v>
      </c>
      <c r="F190" s="28" t="s">
        <v>850</v>
      </c>
      <c r="G190" s="28" t="s">
        <v>851</v>
      </c>
      <c r="H190" s="28" t="s">
        <v>852</v>
      </c>
      <c r="I190" s="30">
        <v>39083</v>
      </c>
      <c r="J190" s="30">
        <v>40451</v>
      </c>
      <c r="K190" s="30" t="s">
        <v>372</v>
      </c>
      <c r="L190" s="29">
        <v>1418070</v>
      </c>
      <c r="M190" s="29">
        <v>1418070</v>
      </c>
      <c r="N190" s="29">
        <v>1205359.5</v>
      </c>
    </row>
    <row r="191" spans="1:14" ht="123.75" x14ac:dyDescent="0.25">
      <c r="A191" s="26">
        <v>188</v>
      </c>
      <c r="B191" s="28" t="s">
        <v>853</v>
      </c>
      <c r="C191" s="28" t="s">
        <v>854</v>
      </c>
      <c r="D191" s="28" t="s">
        <v>855</v>
      </c>
      <c r="E191" s="28" t="s">
        <v>81</v>
      </c>
      <c r="F191" s="28" t="s">
        <v>856</v>
      </c>
      <c r="G191" s="28" t="s">
        <v>857</v>
      </c>
      <c r="H191" s="28" t="s">
        <v>858</v>
      </c>
      <c r="I191" s="30">
        <v>39083</v>
      </c>
      <c r="J191" s="30">
        <v>40908</v>
      </c>
      <c r="K191" s="30" t="s">
        <v>344</v>
      </c>
      <c r="L191" s="29">
        <v>2219188.4500000002</v>
      </c>
      <c r="M191" s="29">
        <v>2175508.09</v>
      </c>
      <c r="N191" s="29">
        <v>1849181.87</v>
      </c>
    </row>
    <row r="192" spans="1:14" ht="90" x14ac:dyDescent="0.25">
      <c r="A192" s="26">
        <v>189</v>
      </c>
      <c r="B192" s="28" t="s">
        <v>859</v>
      </c>
      <c r="C192" s="28" t="s">
        <v>860</v>
      </c>
      <c r="D192" s="28" t="s">
        <v>861</v>
      </c>
      <c r="E192" s="28" t="s">
        <v>54</v>
      </c>
      <c r="F192" s="28" t="s">
        <v>834</v>
      </c>
      <c r="G192" s="28" t="s">
        <v>835</v>
      </c>
      <c r="H192" s="28" t="s">
        <v>836</v>
      </c>
      <c r="I192" s="30">
        <v>39083</v>
      </c>
      <c r="J192" s="30">
        <v>40482</v>
      </c>
      <c r="K192" s="30" t="s">
        <v>337</v>
      </c>
      <c r="L192" s="29">
        <v>4656068.51</v>
      </c>
      <c r="M192" s="29">
        <v>4656068.51</v>
      </c>
      <c r="N192" s="29">
        <v>3957658.23</v>
      </c>
    </row>
    <row r="193" spans="1:14" ht="123.75" x14ac:dyDescent="0.25">
      <c r="A193" s="26">
        <v>190</v>
      </c>
      <c r="B193" s="28" t="s">
        <v>862</v>
      </c>
      <c r="C193" s="28" t="s">
        <v>863</v>
      </c>
      <c r="D193" s="28" t="s">
        <v>864</v>
      </c>
      <c r="E193" s="28" t="s">
        <v>94</v>
      </c>
      <c r="F193" s="28" t="s">
        <v>508</v>
      </c>
      <c r="G193" s="28" t="s">
        <v>509</v>
      </c>
      <c r="H193" s="28" t="s">
        <v>510</v>
      </c>
      <c r="I193" s="30">
        <v>39083</v>
      </c>
      <c r="J193" s="30">
        <v>40512</v>
      </c>
      <c r="K193" s="30" t="s">
        <v>372</v>
      </c>
      <c r="L193" s="29">
        <v>997650</v>
      </c>
      <c r="M193" s="29">
        <v>997650</v>
      </c>
      <c r="N193" s="29">
        <v>848002.5</v>
      </c>
    </row>
    <row r="194" spans="1:14" ht="90" x14ac:dyDescent="0.25">
      <c r="A194" s="26">
        <v>191</v>
      </c>
      <c r="B194" s="28" t="s">
        <v>865</v>
      </c>
      <c r="C194" s="28" t="s">
        <v>866</v>
      </c>
      <c r="D194" s="28" t="s">
        <v>867</v>
      </c>
      <c r="E194" s="28" t="s">
        <v>228</v>
      </c>
      <c r="F194" s="28" t="s">
        <v>868</v>
      </c>
      <c r="G194" s="28" t="s">
        <v>869</v>
      </c>
      <c r="H194" s="28" t="s">
        <v>870</v>
      </c>
      <c r="I194" s="30">
        <v>39083</v>
      </c>
      <c r="J194" s="30">
        <v>40877</v>
      </c>
      <c r="K194" s="30" t="s">
        <v>379</v>
      </c>
      <c r="L194" s="29">
        <v>21967984</v>
      </c>
      <c r="M194" s="29">
        <v>18006544.300000001</v>
      </c>
      <c r="N194" s="29">
        <v>15305562.65</v>
      </c>
    </row>
    <row r="195" spans="1:14" ht="101.25" x14ac:dyDescent="0.25">
      <c r="A195" s="26">
        <v>192</v>
      </c>
      <c r="B195" s="28" t="s">
        <v>871</v>
      </c>
      <c r="C195" s="28" t="s">
        <v>872</v>
      </c>
      <c r="D195" s="28" t="s">
        <v>873</v>
      </c>
      <c r="E195" s="28" t="s">
        <v>222</v>
      </c>
      <c r="F195" s="28" t="s">
        <v>567</v>
      </c>
      <c r="G195" s="28" t="s">
        <v>874</v>
      </c>
      <c r="H195" s="28" t="s">
        <v>875</v>
      </c>
      <c r="I195" s="30">
        <v>39083</v>
      </c>
      <c r="J195" s="30">
        <v>40983</v>
      </c>
      <c r="K195" s="30" t="s">
        <v>372</v>
      </c>
      <c r="L195" s="29">
        <v>4376400</v>
      </c>
      <c r="M195" s="29">
        <v>4376400</v>
      </c>
      <c r="N195" s="29">
        <v>3719940</v>
      </c>
    </row>
    <row r="196" spans="1:14" ht="135" x14ac:dyDescent="0.25">
      <c r="A196" s="26">
        <v>193</v>
      </c>
      <c r="B196" s="28" t="s">
        <v>876</v>
      </c>
      <c r="C196" s="28" t="s">
        <v>877</v>
      </c>
      <c r="D196" s="28" t="s">
        <v>878</v>
      </c>
      <c r="E196" s="28" t="s">
        <v>126</v>
      </c>
      <c r="F196" s="28" t="s">
        <v>879</v>
      </c>
      <c r="G196" s="28" t="s">
        <v>880</v>
      </c>
      <c r="H196" s="28" t="s">
        <v>881</v>
      </c>
      <c r="I196" s="30">
        <v>39083</v>
      </c>
      <c r="J196" s="30">
        <v>40633</v>
      </c>
      <c r="K196" s="30" t="s">
        <v>578</v>
      </c>
      <c r="L196" s="29">
        <v>1689876</v>
      </c>
      <c r="M196" s="29">
        <v>1689876</v>
      </c>
      <c r="N196" s="29">
        <v>1436394.6</v>
      </c>
    </row>
    <row r="197" spans="1:14" ht="135" x14ac:dyDescent="0.25">
      <c r="A197" s="26">
        <v>194</v>
      </c>
      <c r="B197" s="28" t="s">
        <v>882</v>
      </c>
      <c r="C197" s="28" t="s">
        <v>883</v>
      </c>
      <c r="D197" s="28" t="s">
        <v>884</v>
      </c>
      <c r="E197" s="28" t="s">
        <v>10</v>
      </c>
      <c r="F197" s="28" t="s">
        <v>181</v>
      </c>
      <c r="G197" s="28" t="s">
        <v>885</v>
      </c>
      <c r="H197" s="28" t="s">
        <v>886</v>
      </c>
      <c r="I197" s="30">
        <v>39083</v>
      </c>
      <c r="J197" s="30">
        <v>41364</v>
      </c>
      <c r="K197" s="30" t="s">
        <v>379</v>
      </c>
      <c r="L197" s="29">
        <v>1655841.23</v>
      </c>
      <c r="M197" s="29">
        <v>1655841.23</v>
      </c>
      <c r="N197" s="29">
        <v>1407465.04</v>
      </c>
    </row>
    <row r="198" spans="1:14" ht="123.75" x14ac:dyDescent="0.25">
      <c r="A198" s="26">
        <v>195</v>
      </c>
      <c r="B198" s="28" t="s">
        <v>887</v>
      </c>
      <c r="C198" s="28" t="s">
        <v>888</v>
      </c>
      <c r="D198" s="28" t="s">
        <v>889</v>
      </c>
      <c r="E198" s="28" t="s">
        <v>222</v>
      </c>
      <c r="F198" s="28" t="s">
        <v>309</v>
      </c>
      <c r="G198" s="28" t="s">
        <v>310</v>
      </c>
      <c r="H198" s="28" t="s">
        <v>890</v>
      </c>
      <c r="I198" s="30">
        <v>39083</v>
      </c>
      <c r="J198" s="30">
        <v>41090</v>
      </c>
      <c r="K198" s="30" t="s">
        <v>379</v>
      </c>
      <c r="L198" s="29">
        <v>4956786.82</v>
      </c>
      <c r="M198" s="29">
        <v>3820812.73</v>
      </c>
      <c r="N198" s="29">
        <v>3247690.82</v>
      </c>
    </row>
    <row r="199" spans="1:14" ht="101.25" x14ac:dyDescent="0.25">
      <c r="A199" s="26">
        <v>196</v>
      </c>
      <c r="B199" s="28" t="s">
        <v>891</v>
      </c>
      <c r="C199" s="28" t="s">
        <v>892</v>
      </c>
      <c r="D199" s="28" t="s">
        <v>893</v>
      </c>
      <c r="E199" s="28" t="s">
        <v>81</v>
      </c>
      <c r="F199" s="28" t="s">
        <v>154</v>
      </c>
      <c r="G199" s="28" t="s">
        <v>155</v>
      </c>
      <c r="H199" s="28" t="s">
        <v>894</v>
      </c>
      <c r="I199" s="30">
        <v>39083</v>
      </c>
      <c r="J199" s="30">
        <v>41180</v>
      </c>
      <c r="K199" s="30" t="s">
        <v>379</v>
      </c>
      <c r="L199" s="29">
        <v>8714736.2699999996</v>
      </c>
      <c r="M199" s="29">
        <v>7221728.8200000003</v>
      </c>
      <c r="N199" s="29">
        <v>6138469.4900000002</v>
      </c>
    </row>
    <row r="200" spans="1:14" ht="135" x14ac:dyDescent="0.25">
      <c r="A200" s="26">
        <v>197</v>
      </c>
      <c r="B200" s="28" t="s">
        <v>895</v>
      </c>
      <c r="C200" s="28" t="s">
        <v>896</v>
      </c>
      <c r="D200" s="28" t="s">
        <v>897</v>
      </c>
      <c r="E200" s="28" t="s">
        <v>10</v>
      </c>
      <c r="F200" s="28" t="s">
        <v>898</v>
      </c>
      <c r="G200" s="28" t="s">
        <v>899</v>
      </c>
      <c r="H200" s="28" t="s">
        <v>900</v>
      </c>
      <c r="I200" s="30">
        <v>39083</v>
      </c>
      <c r="J200" s="30">
        <v>41152</v>
      </c>
      <c r="K200" s="30" t="s">
        <v>344</v>
      </c>
      <c r="L200" s="29">
        <v>10314931</v>
      </c>
      <c r="M200" s="29">
        <v>10314931</v>
      </c>
      <c r="N200" s="29">
        <v>8767691.3499999996</v>
      </c>
    </row>
    <row r="201" spans="1:14" ht="135" x14ac:dyDescent="0.25">
      <c r="A201" s="26">
        <v>198</v>
      </c>
      <c r="B201" s="28" t="s">
        <v>901</v>
      </c>
      <c r="C201" s="28" t="s">
        <v>902</v>
      </c>
      <c r="D201" s="28" t="s">
        <v>903</v>
      </c>
      <c r="E201" s="28" t="s">
        <v>126</v>
      </c>
      <c r="F201" s="28" t="s">
        <v>904</v>
      </c>
      <c r="G201" s="28" t="s">
        <v>905</v>
      </c>
      <c r="H201" s="28" t="s">
        <v>906</v>
      </c>
      <c r="I201" s="30">
        <v>39083</v>
      </c>
      <c r="J201" s="30">
        <v>41152</v>
      </c>
      <c r="K201" s="30" t="s">
        <v>907</v>
      </c>
      <c r="L201" s="29">
        <v>2373401.8199999998</v>
      </c>
      <c r="M201" s="29">
        <v>1999748</v>
      </c>
      <c r="N201" s="29">
        <v>1191233</v>
      </c>
    </row>
    <row r="202" spans="1:14" ht="90" x14ac:dyDescent="0.25">
      <c r="A202" s="26">
        <v>199</v>
      </c>
      <c r="B202" s="28" t="s">
        <v>908</v>
      </c>
      <c r="C202" s="28" t="s">
        <v>909</v>
      </c>
      <c r="D202" s="28" t="s">
        <v>393</v>
      </c>
      <c r="E202" s="28" t="s">
        <v>81</v>
      </c>
      <c r="F202" s="28" t="s">
        <v>394</v>
      </c>
      <c r="G202" s="28" t="s">
        <v>395</v>
      </c>
      <c r="H202" s="28" t="s">
        <v>396</v>
      </c>
      <c r="I202" s="30">
        <v>39083</v>
      </c>
      <c r="J202" s="30">
        <v>41973</v>
      </c>
      <c r="K202" s="30" t="s">
        <v>379</v>
      </c>
      <c r="L202" s="29">
        <v>8779885.2400000002</v>
      </c>
      <c r="M202" s="29">
        <v>8406793.9700000007</v>
      </c>
      <c r="N202" s="29">
        <v>7145774.7300000004</v>
      </c>
    </row>
    <row r="203" spans="1:14" ht="112.5" x14ac:dyDescent="0.25">
      <c r="A203" s="26">
        <v>200</v>
      </c>
      <c r="B203" s="28" t="s">
        <v>910</v>
      </c>
      <c r="C203" s="28" t="s">
        <v>911</v>
      </c>
      <c r="D203" s="28" t="s">
        <v>912</v>
      </c>
      <c r="E203" s="28" t="s">
        <v>74</v>
      </c>
      <c r="F203" s="28" t="s">
        <v>352</v>
      </c>
      <c r="G203" s="28" t="s">
        <v>353</v>
      </c>
      <c r="H203" s="28" t="s">
        <v>354</v>
      </c>
      <c r="I203" s="30">
        <v>39083</v>
      </c>
      <c r="J203" s="30">
        <v>40482</v>
      </c>
      <c r="K203" s="30" t="s">
        <v>372</v>
      </c>
      <c r="L203" s="29">
        <v>2751450</v>
      </c>
      <c r="M203" s="29">
        <v>2751450</v>
      </c>
      <c r="N203" s="29">
        <v>2338732.5</v>
      </c>
    </row>
    <row r="204" spans="1:14" ht="101.25" x14ac:dyDescent="0.25">
      <c r="A204" s="26">
        <v>201</v>
      </c>
      <c r="B204" s="28" t="s">
        <v>913</v>
      </c>
      <c r="C204" s="28" t="s">
        <v>914</v>
      </c>
      <c r="D204" s="28" t="s">
        <v>375</v>
      </c>
      <c r="E204" s="28" t="s">
        <v>204</v>
      </c>
      <c r="F204" s="28" t="s">
        <v>376</v>
      </c>
      <c r="G204" s="28" t="s">
        <v>377</v>
      </c>
      <c r="H204" s="28" t="s">
        <v>378</v>
      </c>
      <c r="I204" s="30">
        <v>39083</v>
      </c>
      <c r="J204" s="30">
        <v>41274</v>
      </c>
      <c r="K204" s="30" t="s">
        <v>344</v>
      </c>
      <c r="L204" s="29">
        <v>42072206.399999999</v>
      </c>
      <c r="M204" s="29">
        <v>31290754.57</v>
      </c>
      <c r="N204" s="29">
        <v>26597141.32</v>
      </c>
    </row>
    <row r="205" spans="1:14" ht="78.75" x14ac:dyDescent="0.25">
      <c r="A205" s="26">
        <v>202</v>
      </c>
      <c r="B205" s="28" t="s">
        <v>915</v>
      </c>
      <c r="C205" s="28" t="s">
        <v>916</v>
      </c>
      <c r="D205" s="28" t="s">
        <v>917</v>
      </c>
      <c r="E205" s="28" t="s">
        <v>94</v>
      </c>
      <c r="F205" s="28" t="s">
        <v>918</v>
      </c>
      <c r="G205" s="28" t="s">
        <v>919</v>
      </c>
      <c r="H205" s="28" t="s">
        <v>920</v>
      </c>
      <c r="I205" s="30">
        <v>39083</v>
      </c>
      <c r="J205" s="30">
        <v>40694</v>
      </c>
      <c r="K205" s="30" t="s">
        <v>372</v>
      </c>
      <c r="L205" s="29">
        <v>4566619.6100000003</v>
      </c>
      <c r="M205" s="29">
        <v>2080280.19</v>
      </c>
      <c r="N205" s="29">
        <v>1768238.16</v>
      </c>
    </row>
    <row r="206" spans="1:14" ht="123.75" x14ac:dyDescent="0.25">
      <c r="A206" s="26">
        <v>203</v>
      </c>
      <c r="B206" s="28" t="s">
        <v>921</v>
      </c>
      <c r="C206" s="28" t="s">
        <v>922</v>
      </c>
      <c r="D206" s="28" t="s">
        <v>923</v>
      </c>
      <c r="E206" s="28" t="s">
        <v>141</v>
      </c>
      <c r="F206" s="28" t="s">
        <v>924</v>
      </c>
      <c r="G206" s="28" t="s">
        <v>925</v>
      </c>
      <c r="H206" s="28" t="s">
        <v>926</v>
      </c>
      <c r="I206" s="30">
        <v>39083</v>
      </c>
      <c r="J206" s="30">
        <v>40421</v>
      </c>
      <c r="K206" s="30" t="s">
        <v>372</v>
      </c>
      <c r="L206" s="29">
        <v>954580.71</v>
      </c>
      <c r="M206" s="29">
        <v>954580.71</v>
      </c>
      <c r="N206" s="29">
        <v>811393.6</v>
      </c>
    </row>
    <row r="207" spans="1:14" ht="146.25" x14ac:dyDescent="0.25">
      <c r="A207" s="26">
        <v>204</v>
      </c>
      <c r="B207" s="28" t="s">
        <v>927</v>
      </c>
      <c r="C207" s="28" t="s">
        <v>928</v>
      </c>
      <c r="D207" s="28" t="s">
        <v>929</v>
      </c>
      <c r="E207" s="28" t="s">
        <v>222</v>
      </c>
      <c r="F207" s="28" t="s">
        <v>223</v>
      </c>
      <c r="G207" s="28" t="s">
        <v>224</v>
      </c>
      <c r="H207" s="28" t="s">
        <v>930</v>
      </c>
      <c r="I207" s="30">
        <v>39083</v>
      </c>
      <c r="J207" s="30">
        <v>40816</v>
      </c>
      <c r="K207" s="30" t="s">
        <v>344</v>
      </c>
      <c r="L207" s="29">
        <v>2606000</v>
      </c>
      <c r="M207" s="29">
        <v>2606000</v>
      </c>
      <c r="N207" s="29">
        <v>2215100</v>
      </c>
    </row>
    <row r="208" spans="1:14" ht="123.75" x14ac:dyDescent="0.25">
      <c r="A208" s="26">
        <v>205</v>
      </c>
      <c r="B208" s="28" t="s">
        <v>931</v>
      </c>
      <c r="C208" s="28" t="s">
        <v>932</v>
      </c>
      <c r="D208" s="28" t="s">
        <v>513</v>
      </c>
      <c r="E208" s="28" t="s">
        <v>54</v>
      </c>
      <c r="F208" s="28" t="s">
        <v>514</v>
      </c>
      <c r="G208" s="28" t="s">
        <v>515</v>
      </c>
      <c r="H208" s="28" t="s">
        <v>516</v>
      </c>
      <c r="I208" s="30">
        <v>40179</v>
      </c>
      <c r="J208" s="30">
        <v>40633</v>
      </c>
      <c r="K208" s="30" t="s">
        <v>379</v>
      </c>
      <c r="L208" s="29">
        <v>4388909.47</v>
      </c>
      <c r="M208" s="29">
        <v>4388909.47</v>
      </c>
      <c r="N208" s="29">
        <v>3730573.04</v>
      </c>
    </row>
    <row r="209" spans="1:14" ht="135" x14ac:dyDescent="0.25">
      <c r="A209" s="26">
        <v>206</v>
      </c>
      <c r="B209" s="28" t="s">
        <v>933</v>
      </c>
      <c r="C209" s="28" t="s">
        <v>934</v>
      </c>
      <c r="D209" s="28" t="s">
        <v>935</v>
      </c>
      <c r="E209" s="28" t="s">
        <v>94</v>
      </c>
      <c r="F209" s="28" t="s">
        <v>321</v>
      </c>
      <c r="G209" s="28" t="s">
        <v>322</v>
      </c>
      <c r="H209" s="28" t="s">
        <v>936</v>
      </c>
      <c r="I209" s="30">
        <v>39083</v>
      </c>
      <c r="J209" s="30">
        <v>41182</v>
      </c>
      <c r="K209" s="30" t="s">
        <v>578</v>
      </c>
      <c r="L209" s="29">
        <v>1894546.63</v>
      </c>
      <c r="M209" s="29">
        <v>1883566.63</v>
      </c>
      <c r="N209" s="29">
        <v>1601031.62</v>
      </c>
    </row>
    <row r="210" spans="1:14" ht="123.75" x14ac:dyDescent="0.25">
      <c r="A210" s="26">
        <v>207</v>
      </c>
      <c r="B210" s="28" t="s">
        <v>937</v>
      </c>
      <c r="C210" s="28" t="s">
        <v>938</v>
      </c>
      <c r="D210" s="28" t="s">
        <v>939</v>
      </c>
      <c r="E210" s="28" t="s">
        <v>10</v>
      </c>
      <c r="F210" s="28" t="s">
        <v>106</v>
      </c>
      <c r="G210" s="28" t="s">
        <v>107</v>
      </c>
      <c r="H210" s="28" t="s">
        <v>940</v>
      </c>
      <c r="I210" s="30">
        <v>39083</v>
      </c>
      <c r="J210" s="30">
        <v>40694</v>
      </c>
      <c r="K210" s="30" t="s">
        <v>379</v>
      </c>
      <c r="L210" s="29">
        <v>1761749.17</v>
      </c>
      <c r="M210" s="29">
        <v>1761749.17</v>
      </c>
      <c r="N210" s="29">
        <v>1497486.79</v>
      </c>
    </row>
    <row r="211" spans="1:14" ht="123.75" x14ac:dyDescent="0.25">
      <c r="A211" s="26">
        <v>208</v>
      </c>
      <c r="B211" s="28" t="s">
        <v>941</v>
      </c>
      <c r="C211" s="28" t="s">
        <v>942</v>
      </c>
      <c r="D211" s="28" t="s">
        <v>943</v>
      </c>
      <c r="E211" s="28" t="s">
        <v>119</v>
      </c>
      <c r="F211" s="28" t="s">
        <v>944</v>
      </c>
      <c r="G211" s="28" t="s">
        <v>945</v>
      </c>
      <c r="H211" s="28" t="s">
        <v>946</v>
      </c>
      <c r="I211" s="30">
        <v>39083</v>
      </c>
      <c r="J211" s="30">
        <v>40724</v>
      </c>
      <c r="K211" s="30" t="s">
        <v>379</v>
      </c>
      <c r="L211" s="29">
        <v>5997607.9199999999</v>
      </c>
      <c r="M211" s="29">
        <v>5997607.9199999999</v>
      </c>
      <c r="N211" s="29">
        <v>4495896.8600000003</v>
      </c>
    </row>
    <row r="212" spans="1:14" ht="135" x14ac:dyDescent="0.25">
      <c r="A212" s="26">
        <v>209</v>
      </c>
      <c r="B212" s="28" t="s">
        <v>947</v>
      </c>
      <c r="C212" s="28" t="s">
        <v>948</v>
      </c>
      <c r="D212" s="28" t="s">
        <v>949</v>
      </c>
      <c r="E212" s="28" t="s">
        <v>74</v>
      </c>
      <c r="F212" s="28" t="s">
        <v>463</v>
      </c>
      <c r="G212" s="28" t="s">
        <v>464</v>
      </c>
      <c r="H212" s="28" t="s">
        <v>950</v>
      </c>
      <c r="I212" s="30">
        <v>39083</v>
      </c>
      <c r="J212" s="30">
        <v>40908</v>
      </c>
      <c r="K212" s="30" t="s">
        <v>379</v>
      </c>
      <c r="L212" s="29">
        <v>16677122.359999999</v>
      </c>
      <c r="M212" s="29">
        <v>15031192.810000001</v>
      </c>
      <c r="N212" s="29">
        <v>12776513.880000001</v>
      </c>
    </row>
    <row r="213" spans="1:14" ht="101.25" x14ac:dyDescent="0.25">
      <c r="A213" s="26">
        <v>210</v>
      </c>
      <c r="B213" s="28" t="s">
        <v>951</v>
      </c>
      <c r="C213" s="28" t="s">
        <v>952</v>
      </c>
      <c r="D213" s="28" t="s">
        <v>369</v>
      </c>
      <c r="E213" s="28" t="s">
        <v>112</v>
      </c>
      <c r="F213" s="28" t="s">
        <v>235</v>
      </c>
      <c r="G213" s="28" t="s">
        <v>370</v>
      </c>
      <c r="H213" s="28" t="s">
        <v>371</v>
      </c>
      <c r="I213" s="30">
        <v>39083</v>
      </c>
      <c r="J213" s="30">
        <v>40724</v>
      </c>
      <c r="K213" s="30" t="s">
        <v>344</v>
      </c>
      <c r="L213" s="29">
        <v>3106559.31</v>
      </c>
      <c r="M213" s="29">
        <v>3106559.31</v>
      </c>
      <c r="N213" s="29">
        <v>2640575.41</v>
      </c>
    </row>
    <row r="214" spans="1:14" ht="123.75" x14ac:dyDescent="0.25">
      <c r="A214" s="26">
        <v>211</v>
      </c>
      <c r="B214" s="28" t="s">
        <v>953</v>
      </c>
      <c r="C214" s="28" t="s">
        <v>954</v>
      </c>
      <c r="D214" s="28" t="s">
        <v>955</v>
      </c>
      <c r="E214" s="28" t="s">
        <v>141</v>
      </c>
      <c r="F214" s="28" t="s">
        <v>956</v>
      </c>
      <c r="G214" s="28" t="s">
        <v>957</v>
      </c>
      <c r="H214" s="28" t="s">
        <v>958</v>
      </c>
      <c r="I214" s="30">
        <v>39083</v>
      </c>
      <c r="J214" s="30">
        <v>41182</v>
      </c>
      <c r="K214" s="30" t="s">
        <v>344</v>
      </c>
      <c r="L214" s="29">
        <v>11003061.98</v>
      </c>
      <c r="M214" s="29">
        <v>11003061.98</v>
      </c>
      <c r="N214" s="29">
        <v>9352602.6799999997</v>
      </c>
    </row>
    <row r="215" spans="1:14" ht="123.75" x14ac:dyDescent="0.25">
      <c r="A215" s="26">
        <v>212</v>
      </c>
      <c r="B215" s="28" t="s">
        <v>959</v>
      </c>
      <c r="C215" s="28" t="s">
        <v>960</v>
      </c>
      <c r="D215" s="28" t="s">
        <v>961</v>
      </c>
      <c r="E215" s="28" t="s">
        <v>81</v>
      </c>
      <c r="F215" s="28" t="s">
        <v>100</v>
      </c>
      <c r="G215" s="28" t="s">
        <v>962</v>
      </c>
      <c r="H215" s="28" t="s">
        <v>963</v>
      </c>
      <c r="I215" s="30">
        <v>39083</v>
      </c>
      <c r="J215" s="30">
        <v>40724</v>
      </c>
      <c r="K215" s="30" t="s">
        <v>372</v>
      </c>
      <c r="L215" s="29">
        <v>4664134.03</v>
      </c>
      <c r="M215" s="29">
        <v>4664134.03</v>
      </c>
      <c r="N215" s="29">
        <v>3964513.92</v>
      </c>
    </row>
    <row r="216" spans="1:14" ht="123.75" x14ac:dyDescent="0.25">
      <c r="A216" s="26">
        <v>213</v>
      </c>
      <c r="B216" s="28" t="s">
        <v>964</v>
      </c>
      <c r="C216" s="28" t="s">
        <v>965</v>
      </c>
      <c r="D216" s="28" t="s">
        <v>966</v>
      </c>
      <c r="E216" s="28" t="s">
        <v>141</v>
      </c>
      <c r="F216" s="28" t="s">
        <v>142</v>
      </c>
      <c r="G216" s="28" t="s">
        <v>143</v>
      </c>
      <c r="H216" s="28" t="s">
        <v>967</v>
      </c>
      <c r="I216" s="30">
        <v>39083</v>
      </c>
      <c r="J216" s="30">
        <v>40724</v>
      </c>
      <c r="K216" s="30" t="s">
        <v>344</v>
      </c>
      <c r="L216" s="29">
        <v>2817283.49</v>
      </c>
      <c r="M216" s="29">
        <v>2817283.49</v>
      </c>
      <c r="N216" s="29">
        <v>2394690.96</v>
      </c>
    </row>
    <row r="217" spans="1:14" ht="123.75" x14ac:dyDescent="0.25">
      <c r="A217" s="26">
        <v>214</v>
      </c>
      <c r="B217" s="28" t="s">
        <v>968</v>
      </c>
      <c r="C217" s="28" t="s">
        <v>969</v>
      </c>
      <c r="D217" s="28" t="s">
        <v>253</v>
      </c>
      <c r="E217" s="28" t="s">
        <v>94</v>
      </c>
      <c r="F217" s="28" t="s">
        <v>254</v>
      </c>
      <c r="G217" s="28" t="s">
        <v>255</v>
      </c>
      <c r="H217" s="28" t="s">
        <v>486</v>
      </c>
      <c r="I217" s="30">
        <v>39083</v>
      </c>
      <c r="J217" s="30">
        <v>40543</v>
      </c>
      <c r="K217" s="30" t="s">
        <v>372</v>
      </c>
      <c r="L217" s="29">
        <v>1230527</v>
      </c>
      <c r="M217" s="29">
        <v>1230527</v>
      </c>
      <c r="N217" s="29">
        <v>1045947.95</v>
      </c>
    </row>
    <row r="218" spans="1:14" ht="123.75" x14ac:dyDescent="0.25">
      <c r="A218" s="26">
        <v>215</v>
      </c>
      <c r="B218" s="28" t="s">
        <v>970</v>
      </c>
      <c r="C218" s="28" t="s">
        <v>971</v>
      </c>
      <c r="D218" s="28" t="s">
        <v>972</v>
      </c>
      <c r="E218" s="28" t="s">
        <v>94</v>
      </c>
      <c r="F218" s="28" t="s">
        <v>973</v>
      </c>
      <c r="G218" s="28" t="s">
        <v>974</v>
      </c>
      <c r="H218" s="28" t="s">
        <v>975</v>
      </c>
      <c r="I218" s="30">
        <v>39083</v>
      </c>
      <c r="J218" s="30">
        <v>40543</v>
      </c>
      <c r="K218" s="30" t="s">
        <v>379</v>
      </c>
      <c r="L218" s="29">
        <v>1734735.06</v>
      </c>
      <c r="M218" s="29">
        <v>1734735.06</v>
      </c>
      <c r="N218" s="29">
        <v>1474524.8</v>
      </c>
    </row>
    <row r="219" spans="1:14" ht="101.25" x14ac:dyDescent="0.25">
      <c r="A219" s="26">
        <v>216</v>
      </c>
      <c r="B219" s="28" t="s">
        <v>976</v>
      </c>
      <c r="C219" s="28" t="s">
        <v>977</v>
      </c>
      <c r="D219" s="28" t="s">
        <v>474</v>
      </c>
      <c r="E219" s="28" t="s">
        <v>126</v>
      </c>
      <c r="F219" s="28" t="s">
        <v>475</v>
      </c>
      <c r="G219" s="28" t="s">
        <v>476</v>
      </c>
      <c r="H219" s="28" t="s">
        <v>477</v>
      </c>
      <c r="I219" s="30">
        <v>39083</v>
      </c>
      <c r="J219" s="30">
        <v>40336</v>
      </c>
      <c r="K219" s="30" t="s">
        <v>379</v>
      </c>
      <c r="L219" s="29">
        <v>5041437.55</v>
      </c>
      <c r="M219" s="29">
        <v>5041437.55</v>
      </c>
      <c r="N219" s="29">
        <v>4285221.91</v>
      </c>
    </row>
    <row r="220" spans="1:14" ht="112.5" x14ac:dyDescent="0.25">
      <c r="A220" s="26">
        <v>217</v>
      </c>
      <c r="B220" s="28" t="s">
        <v>978</v>
      </c>
      <c r="C220" s="28" t="s">
        <v>979</v>
      </c>
      <c r="D220" s="28" t="s">
        <v>980</v>
      </c>
      <c r="E220" s="28" t="s">
        <v>81</v>
      </c>
      <c r="F220" s="28" t="s">
        <v>100</v>
      </c>
      <c r="G220" s="28" t="s">
        <v>981</v>
      </c>
      <c r="H220" s="28" t="s">
        <v>982</v>
      </c>
      <c r="I220" s="30">
        <v>39083</v>
      </c>
      <c r="J220" s="30">
        <v>40268</v>
      </c>
      <c r="K220" s="30" t="s">
        <v>372</v>
      </c>
      <c r="L220" s="29">
        <v>981100</v>
      </c>
      <c r="M220" s="29">
        <v>981100</v>
      </c>
      <c r="N220" s="29">
        <v>833935</v>
      </c>
    </row>
    <row r="221" spans="1:14" ht="123.75" x14ac:dyDescent="0.25">
      <c r="A221" s="26">
        <v>218</v>
      </c>
      <c r="B221" s="28" t="s">
        <v>983</v>
      </c>
      <c r="C221" s="28" t="s">
        <v>984</v>
      </c>
      <c r="D221" s="28" t="s">
        <v>985</v>
      </c>
      <c r="E221" s="28" t="s">
        <v>222</v>
      </c>
      <c r="F221" s="28" t="s">
        <v>986</v>
      </c>
      <c r="G221" s="28" t="s">
        <v>987</v>
      </c>
      <c r="H221" s="28" t="s">
        <v>988</v>
      </c>
      <c r="I221" s="30">
        <v>39083</v>
      </c>
      <c r="J221" s="30">
        <v>40512</v>
      </c>
      <c r="K221" s="30" t="s">
        <v>578</v>
      </c>
      <c r="L221" s="29">
        <v>2008432.85</v>
      </c>
      <c r="M221" s="29">
        <v>2008432.85</v>
      </c>
      <c r="N221" s="29">
        <v>1707167.92</v>
      </c>
    </row>
    <row r="222" spans="1:14" ht="123.75" x14ac:dyDescent="0.25">
      <c r="A222" s="26">
        <v>219</v>
      </c>
      <c r="B222" s="28" t="s">
        <v>989</v>
      </c>
      <c r="C222" s="28" t="s">
        <v>990</v>
      </c>
      <c r="D222" s="28" t="s">
        <v>519</v>
      </c>
      <c r="E222" s="28" t="s">
        <v>126</v>
      </c>
      <c r="F222" s="28" t="s">
        <v>187</v>
      </c>
      <c r="G222" s="28" t="s">
        <v>188</v>
      </c>
      <c r="H222" s="28" t="s">
        <v>520</v>
      </c>
      <c r="I222" s="30">
        <v>39083</v>
      </c>
      <c r="J222" s="30">
        <v>40663</v>
      </c>
      <c r="K222" s="30" t="s">
        <v>372</v>
      </c>
      <c r="L222" s="29">
        <v>1535900</v>
      </c>
      <c r="M222" s="29">
        <v>1535900</v>
      </c>
      <c r="N222" s="29">
        <v>1305515</v>
      </c>
    </row>
    <row r="223" spans="1:14" ht="90" x14ac:dyDescent="0.25">
      <c r="A223" s="26">
        <v>220</v>
      </c>
      <c r="B223" s="28" t="s">
        <v>991</v>
      </c>
      <c r="C223" s="28" t="s">
        <v>992</v>
      </c>
      <c r="D223" s="28" t="s">
        <v>993</v>
      </c>
      <c r="E223" s="28" t="s">
        <v>126</v>
      </c>
      <c r="F223" s="28" t="s">
        <v>272</v>
      </c>
      <c r="G223" s="28" t="s">
        <v>273</v>
      </c>
      <c r="H223" s="28" t="s">
        <v>994</v>
      </c>
      <c r="I223" s="30">
        <v>39083</v>
      </c>
      <c r="J223" s="30">
        <v>41455</v>
      </c>
      <c r="K223" s="30" t="s">
        <v>372</v>
      </c>
      <c r="L223" s="29">
        <v>1455160</v>
      </c>
      <c r="M223" s="29">
        <v>1451500</v>
      </c>
      <c r="N223" s="29">
        <v>1233775</v>
      </c>
    </row>
    <row r="224" spans="1:14" ht="123.75" x14ac:dyDescent="0.25">
      <c r="A224" s="26">
        <v>221</v>
      </c>
      <c r="B224" s="28" t="s">
        <v>995</v>
      </c>
      <c r="C224" s="28" t="s">
        <v>996</v>
      </c>
      <c r="D224" s="28" t="s">
        <v>588</v>
      </c>
      <c r="E224" s="28" t="s">
        <v>10</v>
      </c>
      <c r="F224" s="28" t="s">
        <v>181</v>
      </c>
      <c r="G224" s="28" t="s">
        <v>589</v>
      </c>
      <c r="H224" s="28" t="s">
        <v>997</v>
      </c>
      <c r="I224" s="30">
        <v>39083</v>
      </c>
      <c r="J224" s="30">
        <v>41364</v>
      </c>
      <c r="K224" s="30" t="s">
        <v>379</v>
      </c>
      <c r="L224" s="29">
        <v>15123092.16</v>
      </c>
      <c r="M224" s="29">
        <v>15123092.16</v>
      </c>
      <c r="N224" s="29">
        <v>12854628.33</v>
      </c>
    </row>
    <row r="225" spans="1:14" ht="112.5" x14ac:dyDescent="0.25">
      <c r="A225" s="26">
        <v>222</v>
      </c>
      <c r="B225" s="28" t="s">
        <v>998</v>
      </c>
      <c r="C225" s="28" t="s">
        <v>999</v>
      </c>
      <c r="D225" s="28" t="s">
        <v>1000</v>
      </c>
      <c r="E225" s="28" t="s">
        <v>54</v>
      </c>
      <c r="F225" s="28" t="s">
        <v>61</v>
      </c>
      <c r="G225" s="28" t="s">
        <v>1001</v>
      </c>
      <c r="H225" s="28" t="s">
        <v>1002</v>
      </c>
      <c r="I225" s="30">
        <v>39083</v>
      </c>
      <c r="J225" s="30">
        <v>40847</v>
      </c>
      <c r="K225" s="30" t="s">
        <v>372</v>
      </c>
      <c r="L225" s="29">
        <v>1867770.86</v>
      </c>
      <c r="M225" s="29">
        <v>1859811.24</v>
      </c>
      <c r="N225" s="29">
        <v>1580839.55</v>
      </c>
    </row>
    <row r="226" spans="1:14" ht="123.75" x14ac:dyDescent="0.25">
      <c r="A226" s="26">
        <v>223</v>
      </c>
      <c r="B226" s="28" t="s">
        <v>1003</v>
      </c>
      <c r="C226" s="28" t="s">
        <v>1004</v>
      </c>
      <c r="D226" s="28" t="s">
        <v>302</v>
      </c>
      <c r="E226" s="28" t="s">
        <v>112</v>
      </c>
      <c r="F226" s="28" t="s">
        <v>303</v>
      </c>
      <c r="G226" s="28" t="s">
        <v>304</v>
      </c>
      <c r="H226" s="28" t="s">
        <v>1005</v>
      </c>
      <c r="I226" s="30">
        <v>39083</v>
      </c>
      <c r="J226" s="30">
        <v>40543</v>
      </c>
      <c r="K226" s="30" t="s">
        <v>379</v>
      </c>
      <c r="L226" s="29">
        <v>2836327.71</v>
      </c>
      <c r="M226" s="29">
        <v>2836327.71</v>
      </c>
      <c r="N226" s="29">
        <v>2410878.5499999998</v>
      </c>
    </row>
    <row r="227" spans="1:14" ht="101.25" x14ac:dyDescent="0.25">
      <c r="A227" s="26">
        <v>224</v>
      </c>
      <c r="B227" s="28" t="s">
        <v>1006</v>
      </c>
      <c r="C227" s="28" t="s">
        <v>1007</v>
      </c>
      <c r="D227" s="28" t="s">
        <v>1008</v>
      </c>
      <c r="E227" s="28" t="s">
        <v>141</v>
      </c>
      <c r="F227" s="28" t="s">
        <v>1009</v>
      </c>
      <c r="G227" s="28" t="s">
        <v>1010</v>
      </c>
      <c r="H227" s="28" t="s">
        <v>1011</v>
      </c>
      <c r="I227" s="30">
        <v>39083</v>
      </c>
      <c r="J227" s="30">
        <v>40543</v>
      </c>
      <c r="K227" s="30" t="s">
        <v>379</v>
      </c>
      <c r="L227" s="29">
        <v>2411200</v>
      </c>
      <c r="M227" s="29">
        <v>2411200</v>
      </c>
      <c r="N227" s="29">
        <v>2049520</v>
      </c>
    </row>
    <row r="228" spans="1:14" ht="101.25" x14ac:dyDescent="0.25">
      <c r="A228" s="26">
        <v>225</v>
      </c>
      <c r="B228" s="28" t="s">
        <v>1012</v>
      </c>
      <c r="C228" s="28" t="s">
        <v>427</v>
      </c>
      <c r="D228" s="28" t="s">
        <v>1013</v>
      </c>
      <c r="E228" s="28" t="s">
        <v>240</v>
      </c>
      <c r="F228" s="28" t="s">
        <v>429</v>
      </c>
      <c r="G228" s="28" t="s">
        <v>430</v>
      </c>
      <c r="H228" s="28" t="s">
        <v>431</v>
      </c>
      <c r="I228" s="30">
        <v>39083</v>
      </c>
      <c r="J228" s="30">
        <v>40816</v>
      </c>
      <c r="K228" s="30" t="s">
        <v>337</v>
      </c>
      <c r="L228" s="29">
        <v>1018611.98</v>
      </c>
      <c r="M228" s="29">
        <v>1018611.98</v>
      </c>
      <c r="N228" s="29">
        <v>865820.18</v>
      </c>
    </row>
    <row r="229" spans="1:14" ht="123.75" x14ac:dyDescent="0.25">
      <c r="A229" s="26">
        <v>226</v>
      </c>
      <c r="B229" s="28" t="s">
        <v>1014</v>
      </c>
      <c r="C229" s="28" t="s">
        <v>1015</v>
      </c>
      <c r="D229" s="28" t="s">
        <v>1016</v>
      </c>
      <c r="E229" s="28" t="s">
        <v>147</v>
      </c>
      <c r="F229" s="28" t="s">
        <v>315</v>
      </c>
      <c r="G229" s="28" t="s">
        <v>316</v>
      </c>
      <c r="H229" s="28" t="s">
        <v>1017</v>
      </c>
      <c r="I229" s="30">
        <v>39083</v>
      </c>
      <c r="J229" s="30">
        <v>40633</v>
      </c>
      <c r="K229" s="30" t="s">
        <v>344</v>
      </c>
      <c r="L229" s="29">
        <v>11448085</v>
      </c>
      <c r="M229" s="29">
        <v>11448085</v>
      </c>
      <c r="N229" s="29">
        <v>9730872.25</v>
      </c>
    </row>
    <row r="230" spans="1:14" ht="123.75" x14ac:dyDescent="0.25">
      <c r="A230" s="26">
        <v>227</v>
      </c>
      <c r="B230" s="28" t="s">
        <v>1018</v>
      </c>
      <c r="C230" s="28" t="s">
        <v>1019</v>
      </c>
      <c r="D230" s="28" t="s">
        <v>1020</v>
      </c>
      <c r="E230" s="28" t="s">
        <v>81</v>
      </c>
      <c r="F230" s="28" t="s">
        <v>1021</v>
      </c>
      <c r="G230" s="28" t="s">
        <v>1022</v>
      </c>
      <c r="H230" s="28" t="s">
        <v>1023</v>
      </c>
      <c r="I230" s="30">
        <v>39083</v>
      </c>
      <c r="J230" s="30">
        <v>40724</v>
      </c>
      <c r="K230" s="30" t="s">
        <v>379</v>
      </c>
      <c r="L230" s="29">
        <v>5541436.4900000002</v>
      </c>
      <c r="M230" s="29">
        <v>5541436.4900000002</v>
      </c>
      <c r="N230" s="29">
        <v>4710221.01</v>
      </c>
    </row>
    <row r="231" spans="1:14" ht="123.75" x14ac:dyDescent="0.25">
      <c r="A231" s="26">
        <v>228</v>
      </c>
      <c r="B231" s="28" t="s">
        <v>1024</v>
      </c>
      <c r="C231" s="28" t="s">
        <v>1025</v>
      </c>
      <c r="D231" s="28" t="s">
        <v>1026</v>
      </c>
      <c r="E231" s="28" t="s">
        <v>94</v>
      </c>
      <c r="F231" s="28" t="s">
        <v>1027</v>
      </c>
      <c r="G231" s="28" t="s">
        <v>1028</v>
      </c>
      <c r="H231" s="28" t="s">
        <v>1029</v>
      </c>
      <c r="I231" s="30">
        <v>39083</v>
      </c>
      <c r="J231" s="30">
        <v>41882</v>
      </c>
      <c r="K231" s="30" t="s">
        <v>379</v>
      </c>
      <c r="L231" s="29">
        <v>3069937.9</v>
      </c>
      <c r="M231" s="29">
        <v>2740572.05</v>
      </c>
      <c r="N231" s="29">
        <v>2329486.23</v>
      </c>
    </row>
    <row r="232" spans="1:14" ht="146.25" x14ac:dyDescent="0.25">
      <c r="A232" s="26">
        <v>229</v>
      </c>
      <c r="B232" s="28" t="s">
        <v>1030</v>
      </c>
      <c r="C232" s="28" t="s">
        <v>1031</v>
      </c>
      <c r="D232" s="28" t="s">
        <v>1032</v>
      </c>
      <c r="E232" s="28" t="s">
        <v>81</v>
      </c>
      <c r="F232" s="28" t="s">
        <v>1033</v>
      </c>
      <c r="G232" s="28" t="s">
        <v>1034</v>
      </c>
      <c r="H232" s="28" t="s">
        <v>1035</v>
      </c>
      <c r="I232" s="30">
        <v>39083</v>
      </c>
      <c r="J232" s="30">
        <v>40939</v>
      </c>
      <c r="K232" s="30" t="s">
        <v>379</v>
      </c>
      <c r="L232" s="29">
        <v>8264707.0099999998</v>
      </c>
      <c r="M232" s="29">
        <v>7886085.0099999998</v>
      </c>
      <c r="N232" s="29">
        <v>6703172.25</v>
      </c>
    </row>
    <row r="233" spans="1:14" ht="146.25" x14ac:dyDescent="0.25">
      <c r="A233" s="26">
        <v>230</v>
      </c>
      <c r="B233" s="28" t="s">
        <v>1036</v>
      </c>
      <c r="C233" s="28" t="s">
        <v>1037</v>
      </c>
      <c r="D233" s="28" t="s">
        <v>1038</v>
      </c>
      <c r="E233" s="28" t="s">
        <v>81</v>
      </c>
      <c r="F233" s="28" t="s">
        <v>1039</v>
      </c>
      <c r="G233" s="28" t="s">
        <v>1040</v>
      </c>
      <c r="H233" s="28" t="s">
        <v>1041</v>
      </c>
      <c r="I233" s="30">
        <v>39448</v>
      </c>
      <c r="J233" s="30">
        <v>41274</v>
      </c>
      <c r="K233" s="30" t="s">
        <v>379</v>
      </c>
      <c r="L233" s="29">
        <v>58696733.420000002</v>
      </c>
      <c r="M233" s="29">
        <v>56689306.189999998</v>
      </c>
      <c r="N233" s="29">
        <v>48185910.259999998</v>
      </c>
    </row>
    <row r="234" spans="1:14" ht="168.75" x14ac:dyDescent="0.25">
      <c r="A234" s="26">
        <v>231</v>
      </c>
      <c r="B234" s="28" t="s">
        <v>1042</v>
      </c>
      <c r="C234" s="28" t="s">
        <v>1043</v>
      </c>
      <c r="D234" s="28" t="s">
        <v>1044</v>
      </c>
      <c r="E234" s="28" t="s">
        <v>81</v>
      </c>
      <c r="F234" s="28" t="s">
        <v>100</v>
      </c>
      <c r="G234" s="28" t="s">
        <v>1045</v>
      </c>
      <c r="H234" s="28" t="s">
        <v>1046</v>
      </c>
      <c r="I234" s="30">
        <v>39083</v>
      </c>
      <c r="J234" s="30">
        <v>42369</v>
      </c>
      <c r="K234" s="30" t="s">
        <v>379</v>
      </c>
      <c r="L234" s="29">
        <v>100729875.13</v>
      </c>
      <c r="M234" s="29">
        <v>81661717.060000002</v>
      </c>
      <c r="N234" s="29">
        <v>69412459.5</v>
      </c>
    </row>
    <row r="235" spans="1:14" ht="168.75" x14ac:dyDescent="0.25">
      <c r="A235" s="26">
        <v>232</v>
      </c>
      <c r="B235" s="28" t="s">
        <v>1047</v>
      </c>
      <c r="C235" s="28" t="s">
        <v>1048</v>
      </c>
      <c r="D235" s="28" t="s">
        <v>1049</v>
      </c>
      <c r="E235" s="28" t="s">
        <v>240</v>
      </c>
      <c r="F235" s="28" t="s">
        <v>1050</v>
      </c>
      <c r="G235" s="28" t="s">
        <v>1051</v>
      </c>
      <c r="H235" s="28" t="s">
        <v>1052</v>
      </c>
      <c r="I235" s="30">
        <v>39083</v>
      </c>
      <c r="J235" s="30">
        <v>42369</v>
      </c>
      <c r="K235" s="30" t="s">
        <v>379</v>
      </c>
      <c r="L235" s="29">
        <v>106217499.55</v>
      </c>
      <c r="M235" s="29">
        <v>103703689.55</v>
      </c>
      <c r="N235" s="29">
        <v>88148136.120000005</v>
      </c>
    </row>
    <row r="236" spans="1:14" ht="180" x14ac:dyDescent="0.25">
      <c r="A236" s="26">
        <v>233</v>
      </c>
      <c r="B236" s="28" t="s">
        <v>1053</v>
      </c>
      <c r="C236" s="28" t="s">
        <v>1054</v>
      </c>
      <c r="D236" s="28" t="s">
        <v>1055</v>
      </c>
      <c r="E236" s="28" t="s">
        <v>81</v>
      </c>
      <c r="F236" s="28" t="s">
        <v>100</v>
      </c>
      <c r="G236" s="28" t="s">
        <v>1056</v>
      </c>
      <c r="H236" s="28" t="s">
        <v>1057</v>
      </c>
      <c r="I236" s="30">
        <v>39083</v>
      </c>
      <c r="J236" s="30">
        <v>42369</v>
      </c>
      <c r="K236" s="30" t="s">
        <v>372</v>
      </c>
      <c r="L236" s="29">
        <v>11697178.84</v>
      </c>
      <c r="M236" s="29">
        <v>11697178.84</v>
      </c>
      <c r="N236" s="29">
        <v>9942602.0099999998</v>
      </c>
    </row>
    <row r="237" spans="1:14" ht="157.5" x14ac:dyDescent="0.25">
      <c r="A237" s="26">
        <v>234</v>
      </c>
      <c r="B237" s="28" t="s">
        <v>1058</v>
      </c>
      <c r="C237" s="28" t="s">
        <v>1059</v>
      </c>
      <c r="D237" s="28" t="s">
        <v>1032</v>
      </c>
      <c r="E237" s="28" t="s">
        <v>81</v>
      </c>
      <c r="F237" s="28" t="s">
        <v>1033</v>
      </c>
      <c r="G237" s="28" t="s">
        <v>1034</v>
      </c>
      <c r="H237" s="28" t="s">
        <v>1035</v>
      </c>
      <c r="I237" s="30">
        <v>39083</v>
      </c>
      <c r="J237" s="30">
        <v>42369</v>
      </c>
      <c r="K237" s="30" t="s">
        <v>379</v>
      </c>
      <c r="L237" s="29">
        <v>40461323.670000002</v>
      </c>
      <c r="M237" s="29">
        <v>40366255.579999998</v>
      </c>
      <c r="N237" s="29">
        <v>34311317.240000002</v>
      </c>
    </row>
    <row r="238" spans="1:14" ht="135" x14ac:dyDescent="0.25">
      <c r="A238" s="26">
        <v>235</v>
      </c>
      <c r="B238" s="28" t="s">
        <v>1060</v>
      </c>
      <c r="C238" s="28" t="s">
        <v>1061</v>
      </c>
      <c r="D238" s="28" t="s">
        <v>1000</v>
      </c>
      <c r="E238" s="28" t="s">
        <v>54</v>
      </c>
      <c r="F238" s="28" t="s">
        <v>61</v>
      </c>
      <c r="G238" s="28" t="s">
        <v>1001</v>
      </c>
      <c r="H238" s="28" t="s">
        <v>1002</v>
      </c>
      <c r="I238" s="30">
        <v>39083</v>
      </c>
      <c r="J238" s="30">
        <v>41090</v>
      </c>
      <c r="K238" s="30" t="s">
        <v>372</v>
      </c>
      <c r="L238" s="29">
        <v>13897579.220000001</v>
      </c>
      <c r="M238" s="29">
        <v>7498333.4100000001</v>
      </c>
      <c r="N238" s="29">
        <v>6373583.3899999997</v>
      </c>
    </row>
    <row r="239" spans="1:14" ht="123.75" x14ac:dyDescent="0.25">
      <c r="A239" s="26">
        <v>236</v>
      </c>
      <c r="B239" s="28" t="s">
        <v>1062</v>
      </c>
      <c r="C239" s="28" t="s">
        <v>1063</v>
      </c>
      <c r="D239" s="28" t="s">
        <v>1064</v>
      </c>
      <c r="E239" s="28" t="s">
        <v>10</v>
      </c>
      <c r="F239" s="28" t="s">
        <v>181</v>
      </c>
      <c r="G239" s="28" t="s">
        <v>1065</v>
      </c>
      <c r="H239" s="28" t="s">
        <v>1066</v>
      </c>
      <c r="I239" s="30">
        <v>39083</v>
      </c>
      <c r="J239" s="30">
        <v>41455</v>
      </c>
      <c r="K239" s="30" t="s">
        <v>379</v>
      </c>
      <c r="L239" s="29">
        <v>36992500</v>
      </c>
      <c r="M239" s="29">
        <v>36990060</v>
      </c>
      <c r="N239" s="29">
        <v>31441551</v>
      </c>
    </row>
    <row r="240" spans="1:14" ht="247.5" x14ac:dyDescent="0.25">
      <c r="A240" s="26">
        <v>237</v>
      </c>
      <c r="B240" s="28" t="s">
        <v>1067</v>
      </c>
      <c r="C240" s="28" t="s">
        <v>1068</v>
      </c>
      <c r="D240" s="28" t="s">
        <v>1069</v>
      </c>
      <c r="E240" s="28" t="s">
        <v>81</v>
      </c>
      <c r="F240" s="28" t="s">
        <v>1033</v>
      </c>
      <c r="G240" s="28" t="s">
        <v>1034</v>
      </c>
      <c r="H240" s="28" t="s">
        <v>1035</v>
      </c>
      <c r="I240" s="30">
        <v>39083</v>
      </c>
      <c r="J240" s="30">
        <v>41274</v>
      </c>
      <c r="K240" s="30" t="s">
        <v>379</v>
      </c>
      <c r="L240" s="29">
        <v>4342455.6500000004</v>
      </c>
      <c r="M240" s="29">
        <v>4320089.1500000004</v>
      </c>
      <c r="N240" s="29">
        <v>3672075.77</v>
      </c>
    </row>
    <row r="241" spans="1:14" ht="146.25" x14ac:dyDescent="0.25">
      <c r="A241" s="26">
        <v>238</v>
      </c>
      <c r="B241" s="28" t="s">
        <v>1070</v>
      </c>
      <c r="C241" s="28" t="s">
        <v>1071</v>
      </c>
      <c r="D241" s="28" t="s">
        <v>1072</v>
      </c>
      <c r="E241" s="28" t="s">
        <v>81</v>
      </c>
      <c r="F241" s="28" t="s">
        <v>100</v>
      </c>
      <c r="G241" s="28" t="s">
        <v>1073</v>
      </c>
      <c r="H241" s="28" t="s">
        <v>1074</v>
      </c>
      <c r="I241" s="30">
        <v>39083</v>
      </c>
      <c r="J241" s="30">
        <v>41670</v>
      </c>
      <c r="K241" s="30" t="s">
        <v>372</v>
      </c>
      <c r="L241" s="29">
        <v>6481898.5700000003</v>
      </c>
      <c r="M241" s="29">
        <v>6481898.5700000003</v>
      </c>
      <c r="N241" s="29">
        <v>5509613.7800000003</v>
      </c>
    </row>
    <row r="242" spans="1:14" ht="168.75" x14ac:dyDescent="0.25">
      <c r="A242" s="26">
        <v>239</v>
      </c>
      <c r="B242" s="28" t="s">
        <v>1075</v>
      </c>
      <c r="C242" s="28" t="s">
        <v>1076</v>
      </c>
      <c r="D242" s="28" t="s">
        <v>1077</v>
      </c>
      <c r="E242" s="28" t="s">
        <v>81</v>
      </c>
      <c r="F242" s="28" t="s">
        <v>100</v>
      </c>
      <c r="G242" s="28" t="s">
        <v>1078</v>
      </c>
      <c r="H242" s="28" t="s">
        <v>1079</v>
      </c>
      <c r="I242" s="30">
        <v>39083</v>
      </c>
      <c r="J242" s="30">
        <v>42369</v>
      </c>
      <c r="K242" s="30" t="s">
        <v>379</v>
      </c>
      <c r="L242" s="29">
        <v>50765344.270000003</v>
      </c>
      <c r="M242" s="29">
        <v>50762594.270000003</v>
      </c>
      <c r="N242" s="29">
        <v>43148205.119999997</v>
      </c>
    </row>
    <row r="243" spans="1:14" ht="146.25" x14ac:dyDescent="0.25">
      <c r="A243" s="26">
        <v>240</v>
      </c>
      <c r="B243" s="28" t="s">
        <v>1080</v>
      </c>
      <c r="C243" s="28" t="s">
        <v>1081</v>
      </c>
      <c r="D243" s="28" t="s">
        <v>1072</v>
      </c>
      <c r="E243" s="28" t="s">
        <v>81</v>
      </c>
      <c r="F243" s="28" t="s">
        <v>100</v>
      </c>
      <c r="G243" s="28" t="s">
        <v>1073</v>
      </c>
      <c r="H243" s="28" t="s">
        <v>1082</v>
      </c>
      <c r="I243" s="30">
        <v>39083</v>
      </c>
      <c r="J243" s="30">
        <v>42185</v>
      </c>
      <c r="K243" s="30" t="s">
        <v>372</v>
      </c>
      <c r="L243" s="29">
        <v>9195692.4499999993</v>
      </c>
      <c r="M243" s="29">
        <v>9195692.4499999993</v>
      </c>
      <c r="N243" s="29">
        <v>7816338.5800000001</v>
      </c>
    </row>
    <row r="244" spans="1:14" ht="146.25" x14ac:dyDescent="0.25">
      <c r="A244" s="26">
        <v>241</v>
      </c>
      <c r="B244" s="28" t="s">
        <v>1083</v>
      </c>
      <c r="C244" s="28" t="s">
        <v>1084</v>
      </c>
      <c r="D244" s="28" t="s">
        <v>1072</v>
      </c>
      <c r="E244" s="28" t="s">
        <v>81</v>
      </c>
      <c r="F244" s="28" t="s">
        <v>100</v>
      </c>
      <c r="G244" s="28" t="s">
        <v>1073</v>
      </c>
      <c r="H244" s="28" t="s">
        <v>1085</v>
      </c>
      <c r="I244" s="30">
        <v>39083</v>
      </c>
      <c r="J244" s="30">
        <v>42369</v>
      </c>
      <c r="K244" s="30" t="s">
        <v>372</v>
      </c>
      <c r="L244" s="29">
        <v>14191645.4</v>
      </c>
      <c r="M244" s="29">
        <v>14191645.4</v>
      </c>
      <c r="N244" s="29">
        <v>12062898.59</v>
      </c>
    </row>
    <row r="245" spans="1:14" ht="123.75" x14ac:dyDescent="0.25">
      <c r="A245" s="26">
        <v>242</v>
      </c>
      <c r="B245" s="28" t="s">
        <v>1086</v>
      </c>
      <c r="C245" s="28" t="s">
        <v>1087</v>
      </c>
      <c r="D245" s="28" t="s">
        <v>1088</v>
      </c>
      <c r="E245" s="28" t="s">
        <v>1089</v>
      </c>
      <c r="F245" s="28" t="s">
        <v>352</v>
      </c>
      <c r="G245" s="28" t="s">
        <v>1090</v>
      </c>
      <c r="H245" s="28" t="s">
        <v>1091</v>
      </c>
      <c r="I245" s="30">
        <v>39083</v>
      </c>
      <c r="J245" s="30">
        <v>41455</v>
      </c>
      <c r="K245" s="30" t="s">
        <v>372</v>
      </c>
      <c r="L245" s="29">
        <v>2455034.96</v>
      </c>
      <c r="M245" s="29">
        <v>2454908</v>
      </c>
      <c r="N245" s="29">
        <v>2086671.8</v>
      </c>
    </row>
    <row r="246" spans="1:14" ht="180" x14ac:dyDescent="0.25">
      <c r="A246" s="26">
        <v>243</v>
      </c>
      <c r="B246" s="28" t="s">
        <v>1092</v>
      </c>
      <c r="C246" s="28" t="s">
        <v>1093</v>
      </c>
      <c r="D246" s="28" t="s">
        <v>1077</v>
      </c>
      <c r="E246" s="28" t="s">
        <v>81</v>
      </c>
      <c r="F246" s="28" t="s">
        <v>100</v>
      </c>
      <c r="G246" s="28" t="s">
        <v>1078</v>
      </c>
      <c r="H246" s="28" t="s">
        <v>1079</v>
      </c>
      <c r="I246" s="30">
        <v>39448</v>
      </c>
      <c r="J246" s="30">
        <v>40999</v>
      </c>
      <c r="K246" s="30" t="s">
        <v>379</v>
      </c>
      <c r="L246" s="29">
        <v>41648047.399999999</v>
      </c>
      <c r="M246" s="29">
        <v>41028047.399999999</v>
      </c>
      <c r="N246" s="29">
        <v>33126200</v>
      </c>
    </row>
    <row r="247" spans="1:14" ht="146.25" x14ac:dyDescent="0.25">
      <c r="A247" s="26">
        <v>244</v>
      </c>
      <c r="B247" s="28" t="s">
        <v>1094</v>
      </c>
      <c r="C247" s="28" t="s">
        <v>1095</v>
      </c>
      <c r="D247" s="28" t="s">
        <v>550</v>
      </c>
      <c r="E247" s="28" t="s">
        <v>81</v>
      </c>
      <c r="F247" s="28" t="s">
        <v>100</v>
      </c>
      <c r="G247" s="28" t="s">
        <v>551</v>
      </c>
      <c r="H247" s="28" t="s">
        <v>552</v>
      </c>
      <c r="I247" s="30">
        <v>39083</v>
      </c>
      <c r="J247" s="30">
        <v>41698</v>
      </c>
      <c r="K247" s="30" t="s">
        <v>372</v>
      </c>
      <c r="L247" s="29">
        <v>10952393.57</v>
      </c>
      <c r="M247" s="29">
        <v>10951448.57</v>
      </c>
      <c r="N247" s="29">
        <v>9308731.2799999993</v>
      </c>
    </row>
    <row r="248" spans="1:14" ht="123.75" x14ac:dyDescent="0.25">
      <c r="A248" s="26">
        <v>245</v>
      </c>
      <c r="B248" s="28" t="s">
        <v>1096</v>
      </c>
      <c r="C248" s="28" t="s">
        <v>1097</v>
      </c>
      <c r="D248" s="28" t="s">
        <v>1098</v>
      </c>
      <c r="E248" s="28" t="s">
        <v>222</v>
      </c>
      <c r="F248" s="28" t="s">
        <v>567</v>
      </c>
      <c r="G248" s="28" t="s">
        <v>1099</v>
      </c>
      <c r="H248" s="28" t="s">
        <v>1100</v>
      </c>
      <c r="I248" s="30">
        <v>39083</v>
      </c>
      <c r="J248" s="30">
        <v>42338</v>
      </c>
      <c r="K248" s="30" t="s">
        <v>907</v>
      </c>
      <c r="L248" s="29">
        <v>4674761.01</v>
      </c>
      <c r="M248" s="29">
        <v>4674761.01</v>
      </c>
      <c r="N248" s="29">
        <v>3973546.85</v>
      </c>
    </row>
    <row r="249" spans="1:14" ht="135" x14ac:dyDescent="0.25">
      <c r="A249" s="26">
        <v>246</v>
      </c>
      <c r="B249" s="28" t="s">
        <v>1101</v>
      </c>
      <c r="C249" s="28" t="s">
        <v>1102</v>
      </c>
      <c r="D249" s="28" t="s">
        <v>566</v>
      </c>
      <c r="E249" s="28" t="s">
        <v>222</v>
      </c>
      <c r="F249" s="28" t="s">
        <v>567</v>
      </c>
      <c r="G249" s="28" t="s">
        <v>568</v>
      </c>
      <c r="H249" s="28" t="s">
        <v>569</v>
      </c>
      <c r="I249" s="30">
        <v>39083</v>
      </c>
      <c r="J249" s="30">
        <v>40877</v>
      </c>
      <c r="K249" s="30" t="s">
        <v>372</v>
      </c>
      <c r="L249" s="29">
        <v>8852798.4600000009</v>
      </c>
      <c r="M249" s="29">
        <v>8852798.4600000009</v>
      </c>
      <c r="N249" s="29">
        <v>7524878.6900000004</v>
      </c>
    </row>
    <row r="250" spans="1:14" ht="101.25" x14ac:dyDescent="0.25">
      <c r="A250" s="26">
        <v>247</v>
      </c>
      <c r="B250" s="28" t="s">
        <v>1103</v>
      </c>
      <c r="C250" s="28" t="s">
        <v>1104</v>
      </c>
      <c r="D250" s="28" t="s">
        <v>1105</v>
      </c>
      <c r="E250" s="28" t="s">
        <v>228</v>
      </c>
      <c r="F250" s="28" t="s">
        <v>229</v>
      </c>
      <c r="G250" s="28" t="s">
        <v>1106</v>
      </c>
      <c r="H250" s="28" t="s">
        <v>1107</v>
      </c>
      <c r="I250" s="30">
        <v>39083</v>
      </c>
      <c r="J250" s="30">
        <v>41973</v>
      </c>
      <c r="K250" s="30" t="s">
        <v>379</v>
      </c>
      <c r="L250" s="29">
        <v>63539992.189999998</v>
      </c>
      <c r="M250" s="29">
        <v>51298300.149999999</v>
      </c>
      <c r="N250" s="29">
        <v>43603555.119999997</v>
      </c>
    </row>
    <row r="251" spans="1:14" ht="146.25" x14ac:dyDescent="0.25">
      <c r="A251" s="26">
        <v>248</v>
      </c>
      <c r="B251" s="28" t="s">
        <v>1108</v>
      </c>
      <c r="C251" s="28" t="s">
        <v>1109</v>
      </c>
      <c r="D251" s="28" t="s">
        <v>1110</v>
      </c>
      <c r="E251" s="28" t="s">
        <v>10</v>
      </c>
      <c r="F251" s="28" t="s">
        <v>181</v>
      </c>
      <c r="G251" s="28" t="s">
        <v>589</v>
      </c>
      <c r="H251" s="28" t="s">
        <v>997</v>
      </c>
      <c r="I251" s="30">
        <v>39083</v>
      </c>
      <c r="J251" s="30">
        <v>41943</v>
      </c>
      <c r="K251" s="30" t="s">
        <v>379</v>
      </c>
      <c r="L251" s="29">
        <v>33771460.060000002</v>
      </c>
      <c r="M251" s="29">
        <v>33711023.259999998</v>
      </c>
      <c r="N251" s="29">
        <v>28654369.719999999</v>
      </c>
    </row>
    <row r="252" spans="1:14" ht="123.75" x14ac:dyDescent="0.25">
      <c r="A252" s="26">
        <v>249</v>
      </c>
      <c r="B252" s="28" t="s">
        <v>1111</v>
      </c>
      <c r="C252" s="28" t="s">
        <v>1112</v>
      </c>
      <c r="D252" s="28" t="s">
        <v>1113</v>
      </c>
      <c r="E252" s="28" t="s">
        <v>81</v>
      </c>
      <c r="F252" s="28" t="s">
        <v>100</v>
      </c>
      <c r="G252" s="28" t="s">
        <v>1114</v>
      </c>
      <c r="H252" s="28" t="s">
        <v>1115</v>
      </c>
      <c r="I252" s="30">
        <v>39083</v>
      </c>
      <c r="J252" s="30">
        <v>40633</v>
      </c>
      <c r="K252" s="30" t="s">
        <v>372</v>
      </c>
      <c r="L252" s="29">
        <v>4423487.26</v>
      </c>
      <c r="M252" s="29">
        <v>4423487.26</v>
      </c>
      <c r="N252" s="29">
        <v>3759964.17</v>
      </c>
    </row>
    <row r="253" spans="1:14" ht="101.25" x14ac:dyDescent="0.25">
      <c r="A253" s="26">
        <v>250</v>
      </c>
      <c r="B253" s="28" t="s">
        <v>1116</v>
      </c>
      <c r="C253" s="28" t="s">
        <v>1117</v>
      </c>
      <c r="D253" s="28" t="s">
        <v>1118</v>
      </c>
      <c r="E253" s="28" t="s">
        <v>81</v>
      </c>
      <c r="F253" s="28" t="s">
        <v>100</v>
      </c>
      <c r="G253" s="28" t="s">
        <v>1119</v>
      </c>
      <c r="H253" s="28" t="s">
        <v>1120</v>
      </c>
      <c r="I253" s="30">
        <v>39356</v>
      </c>
      <c r="J253" s="30">
        <v>41517</v>
      </c>
      <c r="K253" s="30" t="s">
        <v>379</v>
      </c>
      <c r="L253" s="29">
        <v>69000000</v>
      </c>
      <c r="M253" s="29">
        <v>69000000</v>
      </c>
      <c r="N253" s="29">
        <v>58650000</v>
      </c>
    </row>
    <row r="254" spans="1:14" ht="146.25" x14ac:dyDescent="0.25">
      <c r="A254" s="26">
        <v>251</v>
      </c>
      <c r="B254" s="28" t="s">
        <v>1121</v>
      </c>
      <c r="C254" s="28" t="s">
        <v>1122</v>
      </c>
      <c r="D254" s="28" t="s">
        <v>1123</v>
      </c>
      <c r="E254" s="28" t="s">
        <v>94</v>
      </c>
      <c r="F254" s="28" t="s">
        <v>1124</v>
      </c>
      <c r="G254" s="28" t="s">
        <v>1125</v>
      </c>
      <c r="H254" s="28" t="s">
        <v>1126</v>
      </c>
      <c r="I254" s="30">
        <v>39083</v>
      </c>
      <c r="J254" s="30">
        <v>41943</v>
      </c>
      <c r="K254" s="30" t="s">
        <v>372</v>
      </c>
      <c r="L254" s="29">
        <v>12000000</v>
      </c>
      <c r="M254" s="29">
        <v>12000000</v>
      </c>
      <c r="N254" s="29">
        <v>10200000</v>
      </c>
    </row>
    <row r="255" spans="1:14" ht="168.75" x14ac:dyDescent="0.25">
      <c r="A255" s="26">
        <v>252</v>
      </c>
      <c r="B255" s="28" t="s">
        <v>1127</v>
      </c>
      <c r="C255" s="28" t="s">
        <v>1128</v>
      </c>
      <c r="D255" s="28" t="s">
        <v>1129</v>
      </c>
      <c r="E255" s="28" t="s">
        <v>119</v>
      </c>
      <c r="F255" s="28" t="s">
        <v>469</v>
      </c>
      <c r="G255" s="28" t="s">
        <v>1130</v>
      </c>
      <c r="H255" s="28" t="s">
        <v>1131</v>
      </c>
      <c r="I255" s="30">
        <v>39083</v>
      </c>
      <c r="J255" s="30">
        <v>42369</v>
      </c>
      <c r="K255" s="30" t="s">
        <v>379</v>
      </c>
      <c r="L255" s="29">
        <v>101021559.48</v>
      </c>
      <c r="M255" s="29">
        <v>99865645.760000005</v>
      </c>
      <c r="N255" s="29">
        <v>84885798.890000001</v>
      </c>
    </row>
    <row r="256" spans="1:14" ht="123.75" x14ac:dyDescent="0.25">
      <c r="A256" s="26">
        <v>253</v>
      </c>
      <c r="B256" s="28" t="s">
        <v>1132</v>
      </c>
      <c r="C256" s="28" t="s">
        <v>1133</v>
      </c>
      <c r="D256" s="28" t="s">
        <v>1113</v>
      </c>
      <c r="E256" s="28" t="s">
        <v>81</v>
      </c>
      <c r="F256" s="28" t="s">
        <v>100</v>
      </c>
      <c r="G256" s="28" t="s">
        <v>1114</v>
      </c>
      <c r="H256" s="28" t="s">
        <v>1115</v>
      </c>
      <c r="I256" s="30">
        <v>39083</v>
      </c>
      <c r="J256" s="30">
        <v>40633</v>
      </c>
      <c r="K256" s="30" t="s">
        <v>372</v>
      </c>
      <c r="L256" s="29">
        <v>3836086.54</v>
      </c>
      <c r="M256" s="29">
        <v>3836086.54</v>
      </c>
      <c r="N256" s="29">
        <v>3260673.55</v>
      </c>
    </row>
    <row r="257" spans="1:14" ht="146.25" x14ac:dyDescent="0.25">
      <c r="A257" s="26">
        <v>254</v>
      </c>
      <c r="B257" s="28" t="s">
        <v>1134</v>
      </c>
      <c r="C257" s="28" t="s">
        <v>1135</v>
      </c>
      <c r="D257" s="28" t="s">
        <v>1136</v>
      </c>
      <c r="E257" s="28" t="s">
        <v>81</v>
      </c>
      <c r="F257" s="28" t="s">
        <v>100</v>
      </c>
      <c r="G257" s="28" t="s">
        <v>1137</v>
      </c>
      <c r="H257" s="28" t="s">
        <v>1138</v>
      </c>
      <c r="I257" s="30">
        <v>39083</v>
      </c>
      <c r="J257" s="30">
        <v>41670</v>
      </c>
      <c r="K257" s="30" t="s">
        <v>372</v>
      </c>
      <c r="L257" s="29">
        <v>2751624</v>
      </c>
      <c r="M257" s="29">
        <v>2751624</v>
      </c>
      <c r="N257" s="29">
        <v>2338880.4</v>
      </c>
    </row>
    <row r="258" spans="1:14" ht="101.25" x14ac:dyDescent="0.25">
      <c r="A258" s="26">
        <v>255</v>
      </c>
      <c r="B258" s="28" t="s">
        <v>1139</v>
      </c>
      <c r="C258" s="28" t="s">
        <v>1140</v>
      </c>
      <c r="D258" s="28" t="s">
        <v>468</v>
      </c>
      <c r="E258" s="28" t="s">
        <v>119</v>
      </c>
      <c r="F258" s="28" t="s">
        <v>469</v>
      </c>
      <c r="G258" s="28" t="s">
        <v>470</v>
      </c>
      <c r="H258" s="28" t="s">
        <v>471</v>
      </c>
      <c r="I258" s="30">
        <v>39083</v>
      </c>
      <c r="J258" s="30">
        <v>40574</v>
      </c>
      <c r="K258" s="30" t="s">
        <v>379</v>
      </c>
      <c r="L258" s="29">
        <v>9886019.3499999996</v>
      </c>
      <c r="M258" s="29">
        <v>9876019.3499999996</v>
      </c>
      <c r="N258" s="29">
        <v>8394616.4399999995</v>
      </c>
    </row>
    <row r="259" spans="1:14" ht="191.25" x14ac:dyDescent="0.25">
      <c r="A259" s="26">
        <v>256</v>
      </c>
      <c r="B259" s="28" t="s">
        <v>1141</v>
      </c>
      <c r="C259" s="28" t="s">
        <v>1142</v>
      </c>
      <c r="D259" s="28" t="s">
        <v>1143</v>
      </c>
      <c r="E259" s="28" t="s">
        <v>112</v>
      </c>
      <c r="F259" s="28" t="s">
        <v>235</v>
      </c>
      <c r="G259" s="28" t="s">
        <v>1144</v>
      </c>
      <c r="H259" s="28" t="s">
        <v>1145</v>
      </c>
      <c r="I259" s="30">
        <v>39083</v>
      </c>
      <c r="J259" s="30">
        <v>42369</v>
      </c>
      <c r="K259" s="30" t="s">
        <v>379</v>
      </c>
      <c r="L259" s="29">
        <v>27280780</v>
      </c>
      <c r="M259" s="29">
        <v>27129550</v>
      </c>
      <c r="N259" s="29">
        <v>23060117.5</v>
      </c>
    </row>
    <row r="260" spans="1:14" ht="123.75" x14ac:dyDescent="0.25">
      <c r="A260" s="26">
        <v>257</v>
      </c>
      <c r="B260" s="28" t="s">
        <v>1146</v>
      </c>
      <c r="C260" s="28" t="s">
        <v>1147</v>
      </c>
      <c r="D260" s="28" t="s">
        <v>1148</v>
      </c>
      <c r="E260" s="28" t="s">
        <v>81</v>
      </c>
      <c r="F260" s="28" t="s">
        <v>100</v>
      </c>
      <c r="G260" s="28" t="s">
        <v>1149</v>
      </c>
      <c r="H260" s="28" t="s">
        <v>1150</v>
      </c>
      <c r="I260" s="30">
        <v>39083</v>
      </c>
      <c r="J260" s="30">
        <v>40543</v>
      </c>
      <c r="K260" s="30" t="s">
        <v>372</v>
      </c>
      <c r="L260" s="29">
        <v>1928500</v>
      </c>
      <c r="M260" s="29">
        <v>1924479.79</v>
      </c>
      <c r="N260" s="29">
        <v>1635807.82</v>
      </c>
    </row>
    <row r="261" spans="1:14" ht="101.25" x14ac:dyDescent="0.25">
      <c r="A261" s="26">
        <v>258</v>
      </c>
      <c r="B261" s="28" t="s">
        <v>1151</v>
      </c>
      <c r="C261" s="28" t="s">
        <v>1152</v>
      </c>
      <c r="D261" s="28" t="s">
        <v>1153</v>
      </c>
      <c r="E261" s="28" t="s">
        <v>119</v>
      </c>
      <c r="F261" s="28" t="s">
        <v>469</v>
      </c>
      <c r="G261" s="28" t="s">
        <v>1130</v>
      </c>
      <c r="H261" s="28" t="s">
        <v>1154</v>
      </c>
      <c r="I261" s="30">
        <v>39083</v>
      </c>
      <c r="J261" s="30">
        <v>40663</v>
      </c>
      <c r="K261" s="30" t="s">
        <v>372</v>
      </c>
      <c r="L261" s="29">
        <v>5521600</v>
      </c>
      <c r="M261" s="29">
        <v>5521600</v>
      </c>
      <c r="N261" s="29">
        <v>4693360</v>
      </c>
    </row>
    <row r="262" spans="1:14" ht="101.25" x14ac:dyDescent="0.25">
      <c r="A262" s="26">
        <v>259</v>
      </c>
      <c r="B262" s="28" t="s">
        <v>1155</v>
      </c>
      <c r="C262" s="28" t="s">
        <v>1156</v>
      </c>
      <c r="D262" s="28" t="s">
        <v>1157</v>
      </c>
      <c r="E262" s="28" t="s">
        <v>94</v>
      </c>
      <c r="F262" s="28" t="s">
        <v>326</v>
      </c>
      <c r="G262" s="28" t="s">
        <v>1158</v>
      </c>
      <c r="H262" s="28" t="s">
        <v>1159</v>
      </c>
      <c r="I262" s="30">
        <v>39083</v>
      </c>
      <c r="J262" s="30">
        <v>42369</v>
      </c>
      <c r="K262" s="30" t="s">
        <v>379</v>
      </c>
      <c r="L262" s="29">
        <v>12842189.460000001</v>
      </c>
      <c r="M262" s="29">
        <v>9534146.5199999996</v>
      </c>
      <c r="N262" s="29">
        <v>8104024.54</v>
      </c>
    </row>
    <row r="263" spans="1:14" ht="135" x14ac:dyDescent="0.25">
      <c r="A263" s="26">
        <v>260</v>
      </c>
      <c r="B263" s="28" t="s">
        <v>1160</v>
      </c>
      <c r="C263" s="28" t="s">
        <v>1161</v>
      </c>
      <c r="D263" s="28" t="s">
        <v>1162</v>
      </c>
      <c r="E263" s="28" t="s">
        <v>228</v>
      </c>
      <c r="F263" s="28" t="s">
        <v>1163</v>
      </c>
      <c r="G263" s="28" t="s">
        <v>1164</v>
      </c>
      <c r="H263" s="28" t="s">
        <v>1165</v>
      </c>
      <c r="I263" s="30">
        <v>39083</v>
      </c>
      <c r="J263" s="30">
        <v>40543</v>
      </c>
      <c r="K263" s="30" t="s">
        <v>372</v>
      </c>
      <c r="L263" s="29">
        <v>4651537.9800000004</v>
      </c>
      <c r="M263" s="29">
        <v>4651537.9800000004</v>
      </c>
      <c r="N263" s="29">
        <v>3953807.28</v>
      </c>
    </row>
    <row r="264" spans="1:14" ht="123.75" x14ac:dyDescent="0.25">
      <c r="A264" s="26">
        <v>261</v>
      </c>
      <c r="B264" s="28" t="s">
        <v>1166</v>
      </c>
      <c r="C264" s="28" t="s">
        <v>1167</v>
      </c>
      <c r="D264" s="28" t="s">
        <v>1168</v>
      </c>
      <c r="E264" s="28" t="s">
        <v>94</v>
      </c>
      <c r="F264" s="28" t="s">
        <v>326</v>
      </c>
      <c r="G264" s="28" t="s">
        <v>1169</v>
      </c>
      <c r="H264" s="28" t="s">
        <v>1170</v>
      </c>
      <c r="I264" s="30">
        <v>39083</v>
      </c>
      <c r="J264" s="30">
        <v>41060</v>
      </c>
      <c r="K264" s="30" t="s">
        <v>379</v>
      </c>
      <c r="L264" s="29">
        <v>8089297.8399999999</v>
      </c>
      <c r="M264" s="29">
        <v>8089297.8399999999</v>
      </c>
      <c r="N264" s="29">
        <v>6875903.1600000001</v>
      </c>
    </row>
    <row r="265" spans="1:14" ht="135" x14ac:dyDescent="0.25">
      <c r="A265" s="26">
        <v>262</v>
      </c>
      <c r="B265" s="28" t="s">
        <v>1171</v>
      </c>
      <c r="C265" s="28" t="s">
        <v>1172</v>
      </c>
      <c r="D265" s="28" t="s">
        <v>1173</v>
      </c>
      <c r="E265" s="28" t="s">
        <v>240</v>
      </c>
      <c r="F265" s="28" t="s">
        <v>1050</v>
      </c>
      <c r="G265" s="28" t="s">
        <v>1051</v>
      </c>
      <c r="H265" s="28" t="s">
        <v>1174</v>
      </c>
      <c r="I265" s="30">
        <v>39083</v>
      </c>
      <c r="J265" s="30">
        <v>40602</v>
      </c>
      <c r="K265" s="30" t="s">
        <v>372</v>
      </c>
      <c r="L265" s="29">
        <v>9989721.4600000009</v>
      </c>
      <c r="M265" s="29">
        <v>9988501.4600000009</v>
      </c>
      <c r="N265" s="29">
        <v>8490226.2400000002</v>
      </c>
    </row>
    <row r="266" spans="1:14" ht="123.75" x14ac:dyDescent="0.25">
      <c r="A266" s="26">
        <v>263</v>
      </c>
      <c r="B266" s="28" t="s">
        <v>1175</v>
      </c>
      <c r="C266" s="28" t="s">
        <v>1176</v>
      </c>
      <c r="D266" s="28" t="s">
        <v>1177</v>
      </c>
      <c r="E266" s="28" t="s">
        <v>94</v>
      </c>
      <c r="F266" s="28" t="s">
        <v>1124</v>
      </c>
      <c r="G266" s="28" t="s">
        <v>1125</v>
      </c>
      <c r="H266" s="28" t="s">
        <v>1126</v>
      </c>
      <c r="I266" s="30">
        <v>39083</v>
      </c>
      <c r="J266" s="30">
        <v>40574</v>
      </c>
      <c r="K266" s="30" t="s">
        <v>372</v>
      </c>
      <c r="L266" s="29">
        <v>9999761</v>
      </c>
      <c r="M266" s="29">
        <v>9929261</v>
      </c>
      <c r="N266" s="29">
        <v>8439871.8499999996</v>
      </c>
    </row>
    <row r="267" spans="1:14" ht="135" x14ac:dyDescent="0.25">
      <c r="A267" s="26">
        <v>264</v>
      </c>
      <c r="B267" s="28" t="s">
        <v>1178</v>
      </c>
      <c r="C267" s="28" t="s">
        <v>1179</v>
      </c>
      <c r="D267" s="28" t="s">
        <v>1180</v>
      </c>
      <c r="E267" s="28" t="s">
        <v>81</v>
      </c>
      <c r="F267" s="28" t="s">
        <v>1033</v>
      </c>
      <c r="G267" s="28" t="s">
        <v>1034</v>
      </c>
      <c r="H267" s="28" t="s">
        <v>1181</v>
      </c>
      <c r="I267" s="30">
        <v>39083</v>
      </c>
      <c r="J267" s="30">
        <v>41882</v>
      </c>
      <c r="K267" s="30" t="s">
        <v>907</v>
      </c>
      <c r="L267" s="29">
        <v>14758966.49</v>
      </c>
      <c r="M267" s="29">
        <v>9968407.1099999994</v>
      </c>
      <c r="N267" s="29">
        <v>8473146.0199999996</v>
      </c>
    </row>
    <row r="268" spans="1:14" ht="146.25" x14ac:dyDescent="0.25">
      <c r="A268" s="26">
        <v>265</v>
      </c>
      <c r="B268" s="28" t="s">
        <v>1182</v>
      </c>
      <c r="C268" s="28" t="s">
        <v>1183</v>
      </c>
      <c r="D268" s="28" t="s">
        <v>1184</v>
      </c>
      <c r="E268" s="28" t="s">
        <v>126</v>
      </c>
      <c r="F268" s="28" t="s">
        <v>211</v>
      </c>
      <c r="G268" s="28" t="s">
        <v>1185</v>
      </c>
      <c r="H268" s="28" t="s">
        <v>1186</v>
      </c>
      <c r="I268" s="30">
        <v>39083</v>
      </c>
      <c r="J268" s="30">
        <v>40451</v>
      </c>
      <c r="K268" s="30" t="s">
        <v>372</v>
      </c>
      <c r="L268" s="29">
        <v>9825530.4000000004</v>
      </c>
      <c r="M268" s="29">
        <v>9825530.4000000004</v>
      </c>
      <c r="N268" s="29">
        <v>8351700.8399999999</v>
      </c>
    </row>
    <row r="269" spans="1:14" ht="146.25" x14ac:dyDescent="0.25">
      <c r="A269" s="26">
        <v>266</v>
      </c>
      <c r="B269" s="28" t="s">
        <v>1187</v>
      </c>
      <c r="C269" s="28" t="s">
        <v>1188</v>
      </c>
      <c r="D269" s="28" t="s">
        <v>1189</v>
      </c>
      <c r="E269" s="28" t="s">
        <v>126</v>
      </c>
      <c r="F269" s="28" t="s">
        <v>211</v>
      </c>
      <c r="G269" s="28" t="s">
        <v>1190</v>
      </c>
      <c r="H269" s="28" t="s">
        <v>1191</v>
      </c>
      <c r="I269" s="30">
        <v>39083</v>
      </c>
      <c r="J269" s="30">
        <v>40724</v>
      </c>
      <c r="K269" s="30" t="s">
        <v>379</v>
      </c>
      <c r="L269" s="29">
        <v>9998000</v>
      </c>
      <c r="M269" s="29">
        <v>9998000</v>
      </c>
      <c r="N269" s="29">
        <v>8498300</v>
      </c>
    </row>
    <row r="270" spans="1:14" ht="123.75" x14ac:dyDescent="0.25">
      <c r="A270" s="26">
        <v>267</v>
      </c>
      <c r="B270" s="28" t="s">
        <v>1192</v>
      </c>
      <c r="C270" s="28" t="s">
        <v>1193</v>
      </c>
      <c r="D270" s="28" t="s">
        <v>1110</v>
      </c>
      <c r="E270" s="28" t="s">
        <v>10</v>
      </c>
      <c r="F270" s="28" t="s">
        <v>181</v>
      </c>
      <c r="G270" s="28" t="s">
        <v>589</v>
      </c>
      <c r="H270" s="28" t="s">
        <v>997</v>
      </c>
      <c r="I270" s="30">
        <v>39083</v>
      </c>
      <c r="J270" s="30">
        <v>40999</v>
      </c>
      <c r="K270" s="30" t="s">
        <v>379</v>
      </c>
      <c r="L270" s="29">
        <v>10427660.029999999</v>
      </c>
      <c r="M270" s="29">
        <v>10000000</v>
      </c>
      <c r="N270" s="29">
        <v>8500000</v>
      </c>
    </row>
    <row r="271" spans="1:14" ht="123.75" x14ac:dyDescent="0.25">
      <c r="A271" s="26">
        <v>268</v>
      </c>
      <c r="B271" s="28" t="s">
        <v>1194</v>
      </c>
      <c r="C271" s="28" t="s">
        <v>1195</v>
      </c>
      <c r="D271" s="28" t="s">
        <v>588</v>
      </c>
      <c r="E271" s="28" t="s">
        <v>10</v>
      </c>
      <c r="F271" s="28" t="s">
        <v>181</v>
      </c>
      <c r="G271" s="28" t="s">
        <v>589</v>
      </c>
      <c r="H271" s="28" t="s">
        <v>997</v>
      </c>
      <c r="I271" s="30">
        <v>39083</v>
      </c>
      <c r="J271" s="30">
        <v>41547</v>
      </c>
      <c r="K271" s="30" t="s">
        <v>379</v>
      </c>
      <c r="L271" s="29">
        <v>14020771.939999999</v>
      </c>
      <c r="M271" s="29">
        <v>9775655.8800000008</v>
      </c>
      <c r="N271" s="29">
        <v>8309307.4900000002</v>
      </c>
    </row>
    <row r="272" spans="1:14" ht="135" x14ac:dyDescent="0.25">
      <c r="A272" s="26">
        <v>269</v>
      </c>
      <c r="B272" s="28" t="s">
        <v>1196</v>
      </c>
      <c r="C272" s="28" t="s">
        <v>1197</v>
      </c>
      <c r="D272" s="28" t="s">
        <v>1198</v>
      </c>
      <c r="E272" s="28" t="s">
        <v>10</v>
      </c>
      <c r="F272" s="28" t="s">
        <v>181</v>
      </c>
      <c r="G272" s="28" t="s">
        <v>1199</v>
      </c>
      <c r="H272" s="28" t="s">
        <v>1200</v>
      </c>
      <c r="I272" s="30">
        <v>39083</v>
      </c>
      <c r="J272" s="30">
        <v>40574</v>
      </c>
      <c r="K272" s="30" t="s">
        <v>372</v>
      </c>
      <c r="L272" s="29">
        <v>3913302</v>
      </c>
      <c r="M272" s="29">
        <v>3913302</v>
      </c>
      <c r="N272" s="29">
        <v>3326306.7</v>
      </c>
    </row>
    <row r="273" spans="1:14" ht="135" x14ac:dyDescent="0.25">
      <c r="A273" s="26">
        <v>270</v>
      </c>
      <c r="B273" s="28" t="s">
        <v>1201</v>
      </c>
      <c r="C273" s="28" t="s">
        <v>1202</v>
      </c>
      <c r="D273" s="28" t="s">
        <v>1203</v>
      </c>
      <c r="E273" s="28" t="s">
        <v>54</v>
      </c>
      <c r="F273" s="28" t="s">
        <v>61</v>
      </c>
      <c r="G273" s="28" t="s">
        <v>556</v>
      </c>
      <c r="H273" s="28" t="s">
        <v>557</v>
      </c>
      <c r="I273" s="30">
        <v>39083</v>
      </c>
      <c r="J273" s="30">
        <v>41881</v>
      </c>
      <c r="K273" s="30" t="s">
        <v>907</v>
      </c>
      <c r="L273" s="29">
        <v>7044105.5999999996</v>
      </c>
      <c r="M273" s="29">
        <v>7044105.5999999996</v>
      </c>
      <c r="N273" s="29">
        <v>5987489.75</v>
      </c>
    </row>
    <row r="274" spans="1:14" ht="157.5" x14ac:dyDescent="0.25">
      <c r="A274" s="26">
        <v>271</v>
      </c>
      <c r="B274" s="28" t="s">
        <v>1204</v>
      </c>
      <c r="C274" s="28" t="s">
        <v>1205</v>
      </c>
      <c r="D274" s="28" t="s">
        <v>555</v>
      </c>
      <c r="E274" s="28" t="s">
        <v>54</v>
      </c>
      <c r="F274" s="28" t="s">
        <v>61</v>
      </c>
      <c r="G274" s="28" t="s">
        <v>556</v>
      </c>
      <c r="H274" s="28" t="s">
        <v>557</v>
      </c>
      <c r="I274" s="30">
        <v>39083</v>
      </c>
      <c r="J274" s="30">
        <v>41639</v>
      </c>
      <c r="K274" s="30" t="s">
        <v>372</v>
      </c>
      <c r="L274" s="29">
        <v>6570585.9000000004</v>
      </c>
      <c r="M274" s="29">
        <v>6570585.9000000004</v>
      </c>
      <c r="N274" s="29">
        <v>5584998.0099999998</v>
      </c>
    </row>
    <row r="275" spans="1:14" ht="135" x14ac:dyDescent="0.25">
      <c r="A275" s="26">
        <v>272</v>
      </c>
      <c r="B275" s="28" t="s">
        <v>1206</v>
      </c>
      <c r="C275" s="28" t="s">
        <v>1207</v>
      </c>
      <c r="D275" s="28" t="s">
        <v>1208</v>
      </c>
      <c r="E275" s="28" t="s">
        <v>383</v>
      </c>
      <c r="F275" s="28" t="s">
        <v>1209</v>
      </c>
      <c r="G275" s="28" t="s">
        <v>1210</v>
      </c>
      <c r="H275" s="28" t="s">
        <v>1211</v>
      </c>
      <c r="I275" s="30">
        <v>39083</v>
      </c>
      <c r="J275" s="30">
        <v>40816</v>
      </c>
      <c r="K275" s="30" t="s">
        <v>372</v>
      </c>
      <c r="L275" s="29">
        <v>1538347</v>
      </c>
      <c r="M275" s="29">
        <v>1538347</v>
      </c>
      <c r="N275" s="29">
        <v>1307594.95</v>
      </c>
    </row>
    <row r="276" spans="1:14" ht="135" x14ac:dyDescent="0.25">
      <c r="A276" s="26">
        <v>273</v>
      </c>
      <c r="B276" s="28" t="s">
        <v>1212</v>
      </c>
      <c r="C276" s="28" t="s">
        <v>1213</v>
      </c>
      <c r="D276" s="28" t="s">
        <v>1077</v>
      </c>
      <c r="E276" s="28" t="s">
        <v>81</v>
      </c>
      <c r="F276" s="28" t="s">
        <v>100</v>
      </c>
      <c r="G276" s="28" t="s">
        <v>1078</v>
      </c>
      <c r="H276" s="28" t="s">
        <v>1079</v>
      </c>
      <c r="I276" s="30">
        <v>39083</v>
      </c>
      <c r="J276" s="30">
        <v>40939</v>
      </c>
      <c r="K276" s="30" t="s">
        <v>372</v>
      </c>
      <c r="L276" s="29">
        <v>9033300</v>
      </c>
      <c r="M276" s="29">
        <v>9015000</v>
      </c>
      <c r="N276" s="29">
        <v>7662750</v>
      </c>
    </row>
    <row r="277" spans="1:14" ht="146.25" x14ac:dyDescent="0.25">
      <c r="A277" s="26">
        <v>274</v>
      </c>
      <c r="B277" s="28" t="s">
        <v>1214</v>
      </c>
      <c r="C277" s="28" t="s">
        <v>1215</v>
      </c>
      <c r="D277" s="28" t="s">
        <v>1216</v>
      </c>
      <c r="E277" s="28" t="s">
        <v>204</v>
      </c>
      <c r="F277" s="28" t="s">
        <v>376</v>
      </c>
      <c r="G277" s="28" t="s">
        <v>1217</v>
      </c>
      <c r="H277" s="28" t="s">
        <v>1218</v>
      </c>
      <c r="I277" s="30">
        <v>39083</v>
      </c>
      <c r="J277" s="30">
        <v>41851</v>
      </c>
      <c r="K277" s="30" t="s">
        <v>379</v>
      </c>
      <c r="L277" s="29">
        <v>4966363.26</v>
      </c>
      <c r="M277" s="29">
        <v>2764938.55</v>
      </c>
      <c r="N277" s="29">
        <v>2350197.7400000002</v>
      </c>
    </row>
    <row r="278" spans="1:14" ht="135" x14ac:dyDescent="0.25">
      <c r="A278" s="26">
        <v>275</v>
      </c>
      <c r="B278" s="28" t="s">
        <v>1219</v>
      </c>
      <c r="C278" s="28" t="s">
        <v>1220</v>
      </c>
      <c r="D278" s="28" t="s">
        <v>1221</v>
      </c>
      <c r="E278" s="28" t="s">
        <v>112</v>
      </c>
      <c r="F278" s="28" t="s">
        <v>235</v>
      </c>
      <c r="G278" s="28" t="s">
        <v>1222</v>
      </c>
      <c r="H278" s="28" t="s">
        <v>1223</v>
      </c>
      <c r="I278" s="30">
        <v>39083</v>
      </c>
      <c r="J278" s="30">
        <v>40543</v>
      </c>
      <c r="K278" s="30" t="s">
        <v>372</v>
      </c>
      <c r="L278" s="29">
        <v>5145690</v>
      </c>
      <c r="M278" s="29">
        <v>5145690</v>
      </c>
      <c r="N278" s="29">
        <v>4373836.5</v>
      </c>
    </row>
    <row r="279" spans="1:14" ht="168.75" x14ac:dyDescent="0.25">
      <c r="A279" s="26">
        <v>276</v>
      </c>
      <c r="B279" s="28" t="s">
        <v>1224</v>
      </c>
      <c r="C279" s="28" t="s">
        <v>1225</v>
      </c>
      <c r="D279" s="28" t="s">
        <v>1226</v>
      </c>
      <c r="E279" s="28" t="s">
        <v>81</v>
      </c>
      <c r="F279" s="28" t="s">
        <v>100</v>
      </c>
      <c r="G279" s="28" t="s">
        <v>136</v>
      </c>
      <c r="H279" s="28" t="s">
        <v>1227</v>
      </c>
      <c r="I279" s="30">
        <v>39083</v>
      </c>
      <c r="J279" s="30">
        <v>41820</v>
      </c>
      <c r="K279" s="30" t="s">
        <v>379</v>
      </c>
      <c r="L279" s="29">
        <v>9994008.3000000007</v>
      </c>
      <c r="M279" s="29">
        <v>9994008.3000000007</v>
      </c>
      <c r="N279" s="29">
        <v>8494907.0500000007</v>
      </c>
    </row>
    <row r="280" spans="1:14" ht="146.25" x14ac:dyDescent="0.25">
      <c r="A280" s="26">
        <v>277</v>
      </c>
      <c r="B280" s="28" t="s">
        <v>1228</v>
      </c>
      <c r="C280" s="28" t="s">
        <v>1229</v>
      </c>
      <c r="D280" s="28" t="s">
        <v>1226</v>
      </c>
      <c r="E280" s="28" t="s">
        <v>81</v>
      </c>
      <c r="F280" s="28" t="s">
        <v>100</v>
      </c>
      <c r="G280" s="28" t="s">
        <v>136</v>
      </c>
      <c r="H280" s="28" t="s">
        <v>1227</v>
      </c>
      <c r="I280" s="30">
        <v>39083</v>
      </c>
      <c r="J280" s="30">
        <v>41639</v>
      </c>
      <c r="K280" s="30" t="s">
        <v>372</v>
      </c>
      <c r="L280" s="29">
        <v>1242412.19</v>
      </c>
      <c r="M280" s="29">
        <v>1205582.08</v>
      </c>
      <c r="N280" s="29">
        <v>1024744.76</v>
      </c>
    </row>
    <row r="281" spans="1:14" ht="112.5" x14ac:dyDescent="0.25">
      <c r="A281" s="26">
        <v>278</v>
      </c>
      <c r="B281" s="28" t="s">
        <v>1230</v>
      </c>
      <c r="C281" s="28" t="s">
        <v>1231</v>
      </c>
      <c r="D281" s="28" t="s">
        <v>1232</v>
      </c>
      <c r="E281" s="28" t="s">
        <v>112</v>
      </c>
      <c r="F281" s="28" t="s">
        <v>235</v>
      </c>
      <c r="G281" s="28" t="s">
        <v>1233</v>
      </c>
      <c r="H281" s="28" t="s">
        <v>1234</v>
      </c>
      <c r="I281" s="30">
        <v>39083</v>
      </c>
      <c r="J281" s="30">
        <v>41090</v>
      </c>
      <c r="K281" s="30" t="s">
        <v>379</v>
      </c>
      <c r="L281" s="29">
        <v>10039690.15</v>
      </c>
      <c r="M281" s="29">
        <v>10000000</v>
      </c>
      <c r="N281" s="29">
        <v>8500000</v>
      </c>
    </row>
    <row r="282" spans="1:14" ht="101.25" x14ac:dyDescent="0.25">
      <c r="A282" s="26">
        <v>279</v>
      </c>
      <c r="B282" s="28" t="s">
        <v>1235</v>
      </c>
      <c r="C282" s="28" t="s">
        <v>1236</v>
      </c>
      <c r="D282" s="28" t="s">
        <v>1237</v>
      </c>
      <c r="E282" s="28" t="s">
        <v>119</v>
      </c>
      <c r="F282" s="28" t="s">
        <v>1238</v>
      </c>
      <c r="G282" s="28" t="s">
        <v>132</v>
      </c>
      <c r="H282" s="28" t="s">
        <v>1239</v>
      </c>
      <c r="I282" s="30">
        <v>39083</v>
      </c>
      <c r="J282" s="30">
        <v>41670</v>
      </c>
      <c r="K282" s="30" t="s">
        <v>372</v>
      </c>
      <c r="L282" s="29">
        <v>3079008.17</v>
      </c>
      <c r="M282" s="29">
        <v>3079008.17</v>
      </c>
      <c r="N282" s="29">
        <v>2617156.94</v>
      </c>
    </row>
    <row r="283" spans="1:14" ht="135" x14ac:dyDescent="0.25">
      <c r="A283" s="26">
        <v>280</v>
      </c>
      <c r="B283" s="28" t="s">
        <v>1240</v>
      </c>
      <c r="C283" s="28" t="s">
        <v>1241</v>
      </c>
      <c r="D283" s="28" t="s">
        <v>583</v>
      </c>
      <c r="E283" s="28" t="s">
        <v>94</v>
      </c>
      <c r="F283" s="28" t="s">
        <v>326</v>
      </c>
      <c r="G283" s="28" t="s">
        <v>584</v>
      </c>
      <c r="H283" s="28" t="s">
        <v>585</v>
      </c>
      <c r="I283" s="30">
        <v>39083</v>
      </c>
      <c r="J283" s="30">
        <v>40633</v>
      </c>
      <c r="K283" s="30" t="s">
        <v>379</v>
      </c>
      <c r="L283" s="29">
        <v>7224699.75</v>
      </c>
      <c r="M283" s="29">
        <v>7212005.6500000004</v>
      </c>
      <c r="N283" s="29">
        <v>6130204.7999999998</v>
      </c>
    </row>
    <row r="284" spans="1:14" ht="146.25" x14ac:dyDescent="0.25">
      <c r="A284" s="26">
        <v>281</v>
      </c>
      <c r="B284" s="28" t="s">
        <v>1242</v>
      </c>
      <c r="C284" s="28" t="s">
        <v>1243</v>
      </c>
      <c r="D284" s="28" t="s">
        <v>1049</v>
      </c>
      <c r="E284" s="28" t="s">
        <v>240</v>
      </c>
      <c r="F284" s="28" t="s">
        <v>1050</v>
      </c>
      <c r="G284" s="28" t="s">
        <v>1051</v>
      </c>
      <c r="H284" s="28" t="s">
        <v>1244</v>
      </c>
      <c r="I284" s="30">
        <v>39083</v>
      </c>
      <c r="J284" s="30">
        <v>40693</v>
      </c>
      <c r="K284" s="30" t="s">
        <v>372</v>
      </c>
      <c r="L284" s="29">
        <v>9975340</v>
      </c>
      <c r="M284" s="29">
        <v>9975340</v>
      </c>
      <c r="N284" s="29">
        <v>8479039</v>
      </c>
    </row>
    <row r="285" spans="1:14" ht="123.75" x14ac:dyDescent="0.25">
      <c r="A285" s="26">
        <v>282</v>
      </c>
      <c r="B285" s="28" t="s">
        <v>1245</v>
      </c>
      <c r="C285" s="28" t="s">
        <v>1246</v>
      </c>
      <c r="D285" s="28" t="s">
        <v>1247</v>
      </c>
      <c r="E285" s="28" t="s">
        <v>126</v>
      </c>
      <c r="F285" s="28" t="s">
        <v>1248</v>
      </c>
      <c r="G285" s="28" t="s">
        <v>1249</v>
      </c>
      <c r="H285" s="28" t="s">
        <v>1250</v>
      </c>
      <c r="I285" s="30">
        <v>39083</v>
      </c>
      <c r="J285" s="30">
        <v>41182</v>
      </c>
      <c r="K285" s="30" t="s">
        <v>379</v>
      </c>
      <c r="L285" s="29">
        <v>6745120.7999999998</v>
      </c>
      <c r="M285" s="29">
        <v>2974963.52</v>
      </c>
      <c r="N285" s="29">
        <v>2528718.9900000002</v>
      </c>
    </row>
    <row r="286" spans="1:14" ht="123.75" x14ac:dyDescent="0.25">
      <c r="A286" s="26">
        <v>283</v>
      </c>
      <c r="B286" s="28" t="s">
        <v>1251</v>
      </c>
      <c r="C286" s="28" t="s">
        <v>1252</v>
      </c>
      <c r="D286" s="28" t="s">
        <v>1049</v>
      </c>
      <c r="E286" s="28" t="s">
        <v>240</v>
      </c>
      <c r="F286" s="28" t="s">
        <v>1050</v>
      </c>
      <c r="G286" s="28" t="s">
        <v>1051</v>
      </c>
      <c r="H286" s="28" t="s">
        <v>1253</v>
      </c>
      <c r="I286" s="30">
        <v>39083</v>
      </c>
      <c r="J286" s="30">
        <v>40694</v>
      </c>
      <c r="K286" s="30" t="s">
        <v>372</v>
      </c>
      <c r="L286" s="29">
        <v>9001223.2200000007</v>
      </c>
      <c r="M286" s="29">
        <v>9001223.2200000007</v>
      </c>
      <c r="N286" s="29">
        <v>7651039.7300000004</v>
      </c>
    </row>
    <row r="287" spans="1:14" ht="146.25" x14ac:dyDescent="0.25">
      <c r="A287" s="26">
        <v>284</v>
      </c>
      <c r="B287" s="28" t="s">
        <v>1254</v>
      </c>
      <c r="C287" s="28" t="s">
        <v>1255</v>
      </c>
      <c r="D287" s="28" t="s">
        <v>1256</v>
      </c>
      <c r="E287" s="28" t="s">
        <v>112</v>
      </c>
      <c r="F287" s="28" t="s">
        <v>235</v>
      </c>
      <c r="G287" s="28" t="s">
        <v>1257</v>
      </c>
      <c r="H287" s="28" t="s">
        <v>1258</v>
      </c>
      <c r="I287" s="30">
        <v>39083</v>
      </c>
      <c r="J287" s="30">
        <v>40512</v>
      </c>
      <c r="K287" s="30" t="s">
        <v>372</v>
      </c>
      <c r="L287" s="29">
        <v>2487123.7000000002</v>
      </c>
      <c r="M287" s="29">
        <v>2487123.7000000002</v>
      </c>
      <c r="N287" s="29">
        <v>2114055.14</v>
      </c>
    </row>
    <row r="288" spans="1:14" ht="135" x14ac:dyDescent="0.25">
      <c r="A288" s="26">
        <v>285</v>
      </c>
      <c r="B288" s="28" t="s">
        <v>1259</v>
      </c>
      <c r="C288" s="28" t="s">
        <v>1260</v>
      </c>
      <c r="D288" s="28" t="s">
        <v>1261</v>
      </c>
      <c r="E288" s="28" t="s">
        <v>141</v>
      </c>
      <c r="F288" s="28" t="s">
        <v>561</v>
      </c>
      <c r="G288" s="28" t="s">
        <v>1262</v>
      </c>
      <c r="H288" s="28" t="s">
        <v>1263</v>
      </c>
      <c r="I288" s="30">
        <v>39083</v>
      </c>
      <c r="J288" s="30">
        <v>41182</v>
      </c>
      <c r="K288" s="30" t="s">
        <v>372</v>
      </c>
      <c r="L288" s="29">
        <v>1546800</v>
      </c>
      <c r="M288" s="29">
        <v>1546800</v>
      </c>
      <c r="N288" s="29">
        <v>914780</v>
      </c>
    </row>
    <row r="289" spans="1:14" ht="123.75" x14ac:dyDescent="0.25">
      <c r="A289" s="26">
        <v>286</v>
      </c>
      <c r="B289" s="28" t="s">
        <v>1264</v>
      </c>
      <c r="C289" s="28" t="s">
        <v>1265</v>
      </c>
      <c r="D289" s="28" t="s">
        <v>60</v>
      </c>
      <c r="E289" s="28" t="s">
        <v>54</v>
      </c>
      <c r="F289" s="28" t="s">
        <v>61</v>
      </c>
      <c r="G289" s="28" t="s">
        <v>62</v>
      </c>
      <c r="H289" s="28" t="s">
        <v>806</v>
      </c>
      <c r="I289" s="30">
        <v>39083</v>
      </c>
      <c r="J289" s="30">
        <v>40482</v>
      </c>
      <c r="K289" s="30" t="s">
        <v>372</v>
      </c>
      <c r="L289" s="29">
        <v>2089096</v>
      </c>
      <c r="M289" s="29">
        <v>2089096</v>
      </c>
      <c r="N289" s="29">
        <v>1775731.6</v>
      </c>
    </row>
    <row r="290" spans="1:14" ht="123.75" x14ac:dyDescent="0.25">
      <c r="A290" s="26">
        <v>287</v>
      </c>
      <c r="B290" s="28" t="s">
        <v>1266</v>
      </c>
      <c r="C290" s="28" t="s">
        <v>1267</v>
      </c>
      <c r="D290" s="28" t="s">
        <v>1268</v>
      </c>
      <c r="E290" s="28" t="s">
        <v>10</v>
      </c>
      <c r="F290" s="28" t="s">
        <v>181</v>
      </c>
      <c r="G290" s="28" t="s">
        <v>1269</v>
      </c>
      <c r="H290" s="28" t="s">
        <v>1270</v>
      </c>
      <c r="I290" s="30">
        <v>39083</v>
      </c>
      <c r="J290" s="30">
        <v>40663</v>
      </c>
      <c r="K290" s="30" t="s">
        <v>372</v>
      </c>
      <c r="L290" s="29">
        <v>7572380</v>
      </c>
      <c r="M290" s="29">
        <v>7572380</v>
      </c>
      <c r="N290" s="29">
        <v>6436523</v>
      </c>
    </row>
    <row r="291" spans="1:14" ht="135" x14ac:dyDescent="0.25">
      <c r="A291" s="26">
        <v>288</v>
      </c>
      <c r="B291" s="28" t="s">
        <v>1271</v>
      </c>
      <c r="C291" s="28" t="s">
        <v>1272</v>
      </c>
      <c r="D291" s="28" t="s">
        <v>1273</v>
      </c>
      <c r="E291" s="28" t="s">
        <v>228</v>
      </c>
      <c r="F291" s="28" t="s">
        <v>229</v>
      </c>
      <c r="G291" s="28" t="s">
        <v>1274</v>
      </c>
      <c r="H291" s="28" t="s">
        <v>1275</v>
      </c>
      <c r="I291" s="30">
        <v>39083</v>
      </c>
      <c r="J291" s="30">
        <v>40512</v>
      </c>
      <c r="K291" s="30" t="s">
        <v>379</v>
      </c>
      <c r="L291" s="29">
        <v>9984025.9100000001</v>
      </c>
      <c r="M291" s="29">
        <v>9984025.9100000001</v>
      </c>
      <c r="N291" s="29">
        <v>8486422.0199999996</v>
      </c>
    </row>
    <row r="292" spans="1:14" ht="123.75" x14ac:dyDescent="0.25">
      <c r="A292" s="26">
        <v>289</v>
      </c>
      <c r="B292" s="28" t="s">
        <v>1276</v>
      </c>
      <c r="C292" s="28" t="s">
        <v>1277</v>
      </c>
      <c r="D292" s="28" t="s">
        <v>1278</v>
      </c>
      <c r="E292" s="28" t="s">
        <v>81</v>
      </c>
      <c r="F292" s="28" t="s">
        <v>100</v>
      </c>
      <c r="G292" s="28" t="s">
        <v>1279</v>
      </c>
      <c r="H292" s="28" t="s">
        <v>1280</v>
      </c>
      <c r="I292" s="30">
        <v>39083</v>
      </c>
      <c r="J292" s="30">
        <v>41547</v>
      </c>
      <c r="K292" s="30" t="s">
        <v>907</v>
      </c>
      <c r="L292" s="29">
        <v>21405718.890000001</v>
      </c>
      <c r="M292" s="29">
        <v>5004676.5199999996</v>
      </c>
      <c r="N292" s="29">
        <v>4253975.04</v>
      </c>
    </row>
    <row r="293" spans="1:14" ht="135" x14ac:dyDescent="0.25">
      <c r="A293" s="26">
        <v>290</v>
      </c>
      <c r="B293" s="28" t="s">
        <v>1281</v>
      </c>
      <c r="C293" s="28" t="s">
        <v>1282</v>
      </c>
      <c r="D293" s="28" t="s">
        <v>1283</v>
      </c>
      <c r="E293" s="28" t="s">
        <v>141</v>
      </c>
      <c r="F293" s="28" t="s">
        <v>561</v>
      </c>
      <c r="G293" s="28" t="s">
        <v>1284</v>
      </c>
      <c r="H293" s="28" t="s">
        <v>1285</v>
      </c>
      <c r="I293" s="30">
        <v>39083</v>
      </c>
      <c r="J293" s="30">
        <v>40390</v>
      </c>
      <c r="K293" s="30" t="s">
        <v>372</v>
      </c>
      <c r="L293" s="29">
        <v>2917329.9</v>
      </c>
      <c r="M293" s="29">
        <v>2431763.9</v>
      </c>
      <c r="N293" s="29">
        <v>2066999.31</v>
      </c>
    </row>
    <row r="294" spans="1:14" ht="135" x14ac:dyDescent="0.25">
      <c r="A294" s="26">
        <v>291</v>
      </c>
      <c r="B294" s="28" t="s">
        <v>1286</v>
      </c>
      <c r="C294" s="28" t="s">
        <v>1287</v>
      </c>
      <c r="D294" s="28" t="s">
        <v>1288</v>
      </c>
      <c r="E294" s="28" t="s">
        <v>81</v>
      </c>
      <c r="F294" s="28" t="s">
        <v>100</v>
      </c>
      <c r="G294" s="28" t="s">
        <v>1289</v>
      </c>
      <c r="H294" s="28" t="s">
        <v>1290</v>
      </c>
      <c r="I294" s="30">
        <v>39083</v>
      </c>
      <c r="J294" s="30">
        <v>40939</v>
      </c>
      <c r="K294" s="30" t="s">
        <v>379</v>
      </c>
      <c r="L294" s="29">
        <v>9554260</v>
      </c>
      <c r="M294" s="29">
        <v>9554260</v>
      </c>
      <c r="N294" s="29">
        <v>8121121</v>
      </c>
    </row>
    <row r="295" spans="1:14" ht="135" x14ac:dyDescent="0.25">
      <c r="A295" s="26">
        <v>292</v>
      </c>
      <c r="B295" s="28" t="s">
        <v>1291</v>
      </c>
      <c r="C295" s="28" t="s">
        <v>1292</v>
      </c>
      <c r="D295" s="28" t="s">
        <v>1293</v>
      </c>
      <c r="E295" s="28" t="s">
        <v>94</v>
      </c>
      <c r="F295" s="28" t="s">
        <v>326</v>
      </c>
      <c r="G295" s="28" t="s">
        <v>1294</v>
      </c>
      <c r="H295" s="28" t="s">
        <v>1295</v>
      </c>
      <c r="I295" s="30">
        <v>39083</v>
      </c>
      <c r="J295" s="30">
        <v>41182</v>
      </c>
      <c r="K295" s="30" t="s">
        <v>372</v>
      </c>
      <c r="L295" s="29">
        <v>2852013.53</v>
      </c>
      <c r="M295" s="29">
        <v>2849085.53</v>
      </c>
      <c r="N295" s="29">
        <v>2421722.7000000002</v>
      </c>
    </row>
    <row r="296" spans="1:14" ht="135" x14ac:dyDescent="0.25">
      <c r="A296" s="26">
        <v>293</v>
      </c>
      <c r="B296" s="28" t="s">
        <v>1296</v>
      </c>
      <c r="C296" s="28" t="s">
        <v>1297</v>
      </c>
      <c r="D296" s="28" t="s">
        <v>540</v>
      </c>
      <c r="E296" s="28" t="s">
        <v>10</v>
      </c>
      <c r="F296" s="28" t="s">
        <v>181</v>
      </c>
      <c r="G296" s="28" t="s">
        <v>182</v>
      </c>
      <c r="H296" s="28" t="s">
        <v>541</v>
      </c>
      <c r="I296" s="30">
        <v>39083</v>
      </c>
      <c r="J296" s="30">
        <v>41639</v>
      </c>
      <c r="K296" s="30" t="s">
        <v>372</v>
      </c>
      <c r="L296" s="29">
        <v>4621219</v>
      </c>
      <c r="M296" s="29">
        <v>4163349.87</v>
      </c>
      <c r="N296" s="29">
        <v>3538847.38</v>
      </c>
    </row>
    <row r="297" spans="1:14" ht="157.5" x14ac:dyDescent="0.25">
      <c r="A297" s="26">
        <v>294</v>
      </c>
      <c r="B297" s="28" t="s">
        <v>1298</v>
      </c>
      <c r="C297" s="28" t="s">
        <v>1299</v>
      </c>
      <c r="D297" s="28" t="s">
        <v>550</v>
      </c>
      <c r="E297" s="28" t="s">
        <v>81</v>
      </c>
      <c r="F297" s="28" t="s">
        <v>1300</v>
      </c>
      <c r="G297" s="28" t="s">
        <v>551</v>
      </c>
      <c r="H297" s="28" t="s">
        <v>552</v>
      </c>
      <c r="I297" s="30">
        <v>39083</v>
      </c>
      <c r="J297" s="30">
        <v>41060</v>
      </c>
      <c r="K297" s="30" t="s">
        <v>372</v>
      </c>
      <c r="L297" s="29">
        <v>9790036</v>
      </c>
      <c r="M297" s="29">
        <v>9790036</v>
      </c>
      <c r="N297" s="29">
        <v>8321530.5999999996</v>
      </c>
    </row>
    <row r="298" spans="1:14" ht="112.5" x14ac:dyDescent="0.25">
      <c r="A298" s="26">
        <v>295</v>
      </c>
      <c r="B298" s="28" t="s">
        <v>1301</v>
      </c>
      <c r="C298" s="28" t="s">
        <v>1302</v>
      </c>
      <c r="D298" s="28" t="s">
        <v>1303</v>
      </c>
      <c r="E298" s="28" t="s">
        <v>74</v>
      </c>
      <c r="F298" s="28" t="s">
        <v>75</v>
      </c>
      <c r="G298" s="28" t="s">
        <v>76</v>
      </c>
      <c r="H298" s="28" t="s">
        <v>1304</v>
      </c>
      <c r="I298" s="30">
        <v>39083</v>
      </c>
      <c r="J298" s="30">
        <v>40663</v>
      </c>
      <c r="K298" s="30" t="s">
        <v>372</v>
      </c>
      <c r="L298" s="29">
        <v>3995351.18</v>
      </c>
      <c r="M298" s="29">
        <v>3995351.18</v>
      </c>
      <c r="N298" s="29">
        <v>3396048.5</v>
      </c>
    </row>
    <row r="299" spans="1:14" ht="123.75" x14ac:dyDescent="0.25">
      <c r="A299" s="26">
        <v>296</v>
      </c>
      <c r="B299" s="28" t="s">
        <v>1305</v>
      </c>
      <c r="C299" s="28" t="s">
        <v>1306</v>
      </c>
      <c r="D299" s="28" t="s">
        <v>1307</v>
      </c>
      <c r="E299" s="28" t="s">
        <v>112</v>
      </c>
      <c r="F299" s="28" t="s">
        <v>235</v>
      </c>
      <c r="G299" s="28" t="s">
        <v>1308</v>
      </c>
      <c r="H299" s="28" t="s">
        <v>1309</v>
      </c>
      <c r="I299" s="30">
        <v>39083</v>
      </c>
      <c r="J299" s="30">
        <v>41029</v>
      </c>
      <c r="K299" s="30" t="s">
        <v>379</v>
      </c>
      <c r="L299" s="29">
        <v>1548971.25</v>
      </c>
      <c r="M299" s="29">
        <v>1548971.25</v>
      </c>
      <c r="N299" s="29">
        <v>1316625.56</v>
      </c>
    </row>
    <row r="300" spans="1:14" ht="135" x14ac:dyDescent="0.25">
      <c r="A300" s="26">
        <v>297</v>
      </c>
      <c r="B300" s="28" t="s">
        <v>1310</v>
      </c>
      <c r="C300" s="28" t="s">
        <v>1311</v>
      </c>
      <c r="D300" s="28" t="s">
        <v>1143</v>
      </c>
      <c r="E300" s="28" t="s">
        <v>112</v>
      </c>
      <c r="F300" s="28" t="s">
        <v>235</v>
      </c>
      <c r="G300" s="28" t="s">
        <v>1144</v>
      </c>
      <c r="H300" s="28" t="s">
        <v>1145</v>
      </c>
      <c r="I300" s="30">
        <v>39083</v>
      </c>
      <c r="J300" s="30">
        <v>40939</v>
      </c>
      <c r="K300" s="30" t="s">
        <v>372</v>
      </c>
      <c r="L300" s="29">
        <v>10044878.52</v>
      </c>
      <c r="M300" s="29">
        <v>9999738.5199999996</v>
      </c>
      <c r="N300" s="29">
        <v>8499777.7400000002</v>
      </c>
    </row>
    <row r="301" spans="1:14" ht="135" x14ac:dyDescent="0.25">
      <c r="A301" s="26">
        <v>298</v>
      </c>
      <c r="B301" s="28" t="s">
        <v>1312</v>
      </c>
      <c r="C301" s="28" t="s">
        <v>1313</v>
      </c>
      <c r="D301" s="28" t="s">
        <v>1118</v>
      </c>
      <c r="E301" s="28" t="s">
        <v>81</v>
      </c>
      <c r="F301" s="28" t="s">
        <v>100</v>
      </c>
      <c r="G301" s="28" t="s">
        <v>1119</v>
      </c>
      <c r="H301" s="28" t="s">
        <v>1120</v>
      </c>
      <c r="I301" s="30">
        <v>39083</v>
      </c>
      <c r="J301" s="30">
        <v>41029</v>
      </c>
      <c r="K301" s="30" t="s">
        <v>379</v>
      </c>
      <c r="L301" s="29">
        <v>9999780</v>
      </c>
      <c r="M301" s="29">
        <v>9999780</v>
      </c>
      <c r="N301" s="29">
        <v>8499813</v>
      </c>
    </row>
    <row r="302" spans="1:14" ht="135" x14ac:dyDescent="0.25">
      <c r="A302" s="26">
        <v>299</v>
      </c>
      <c r="B302" s="28" t="s">
        <v>1314</v>
      </c>
      <c r="C302" s="28" t="s">
        <v>1315</v>
      </c>
      <c r="D302" s="28" t="s">
        <v>1143</v>
      </c>
      <c r="E302" s="28" t="s">
        <v>112</v>
      </c>
      <c r="F302" s="28" t="s">
        <v>235</v>
      </c>
      <c r="G302" s="28" t="s">
        <v>1144</v>
      </c>
      <c r="H302" s="28" t="s">
        <v>1145</v>
      </c>
      <c r="I302" s="30">
        <v>39083</v>
      </c>
      <c r="J302" s="30">
        <v>40908</v>
      </c>
      <c r="K302" s="30" t="s">
        <v>372</v>
      </c>
      <c r="L302" s="29">
        <v>10052220</v>
      </c>
      <c r="M302" s="29">
        <v>10000000</v>
      </c>
      <c r="N302" s="29">
        <v>8500000</v>
      </c>
    </row>
    <row r="303" spans="1:14" ht="123.75" x14ac:dyDescent="0.25">
      <c r="A303" s="26">
        <v>300</v>
      </c>
      <c r="B303" s="28" t="s">
        <v>1316</v>
      </c>
      <c r="C303" s="28" t="s">
        <v>1317</v>
      </c>
      <c r="D303" s="28" t="s">
        <v>1143</v>
      </c>
      <c r="E303" s="28" t="s">
        <v>112</v>
      </c>
      <c r="F303" s="28" t="s">
        <v>235</v>
      </c>
      <c r="G303" s="28" t="s">
        <v>1144</v>
      </c>
      <c r="H303" s="28" t="s">
        <v>1145</v>
      </c>
      <c r="I303" s="30">
        <v>39083</v>
      </c>
      <c r="J303" s="30">
        <v>40939</v>
      </c>
      <c r="K303" s="30" t="s">
        <v>379</v>
      </c>
      <c r="L303" s="29">
        <v>9331186.5199999996</v>
      </c>
      <c r="M303" s="29">
        <v>9331186.5199999996</v>
      </c>
      <c r="N303" s="29">
        <v>7931508.54</v>
      </c>
    </row>
    <row r="304" spans="1:14" ht="146.25" x14ac:dyDescent="0.25">
      <c r="A304" s="26">
        <v>301</v>
      </c>
      <c r="B304" s="28" t="s">
        <v>1318</v>
      </c>
      <c r="C304" s="28" t="s">
        <v>1319</v>
      </c>
      <c r="D304" s="28" t="s">
        <v>1055</v>
      </c>
      <c r="E304" s="28" t="s">
        <v>81</v>
      </c>
      <c r="F304" s="28" t="s">
        <v>100</v>
      </c>
      <c r="G304" s="28" t="s">
        <v>1056</v>
      </c>
      <c r="H304" s="28" t="s">
        <v>1057</v>
      </c>
      <c r="I304" s="30">
        <v>39083</v>
      </c>
      <c r="J304" s="30">
        <v>41305</v>
      </c>
      <c r="K304" s="30" t="s">
        <v>379</v>
      </c>
      <c r="L304" s="29">
        <v>14920436.699999999</v>
      </c>
      <c r="M304" s="29">
        <v>10000000</v>
      </c>
      <c r="N304" s="29">
        <v>8500000</v>
      </c>
    </row>
    <row r="305" spans="1:14" ht="135" x14ac:dyDescent="0.25">
      <c r="A305" s="26">
        <v>302</v>
      </c>
      <c r="B305" s="28" t="s">
        <v>1320</v>
      </c>
      <c r="C305" s="28" t="s">
        <v>1321</v>
      </c>
      <c r="D305" s="28" t="s">
        <v>1177</v>
      </c>
      <c r="E305" s="28" t="s">
        <v>94</v>
      </c>
      <c r="F305" s="28" t="s">
        <v>100</v>
      </c>
      <c r="G305" s="28" t="s">
        <v>1322</v>
      </c>
      <c r="H305" s="28" t="s">
        <v>1323</v>
      </c>
      <c r="I305" s="30">
        <v>39083</v>
      </c>
      <c r="J305" s="30">
        <v>41274</v>
      </c>
      <c r="K305" s="30" t="s">
        <v>372</v>
      </c>
      <c r="L305" s="29">
        <v>11022480.01</v>
      </c>
      <c r="M305" s="29">
        <v>10000000</v>
      </c>
      <c r="N305" s="29">
        <v>8500000</v>
      </c>
    </row>
    <row r="306" spans="1:14" ht="135" x14ac:dyDescent="0.25">
      <c r="A306" s="26">
        <v>303</v>
      </c>
      <c r="B306" s="28" t="s">
        <v>1324</v>
      </c>
      <c r="C306" s="28" t="s">
        <v>1325</v>
      </c>
      <c r="D306" s="28" t="s">
        <v>1177</v>
      </c>
      <c r="E306" s="28" t="s">
        <v>94</v>
      </c>
      <c r="F306" s="28" t="s">
        <v>100</v>
      </c>
      <c r="G306" s="28" t="s">
        <v>1322</v>
      </c>
      <c r="H306" s="28" t="s">
        <v>1326</v>
      </c>
      <c r="I306" s="30">
        <v>39083</v>
      </c>
      <c r="J306" s="30">
        <v>40908</v>
      </c>
      <c r="K306" s="30" t="s">
        <v>372</v>
      </c>
      <c r="L306" s="29">
        <v>10382480.01</v>
      </c>
      <c r="M306" s="29">
        <v>10000000</v>
      </c>
      <c r="N306" s="29">
        <v>8500000</v>
      </c>
    </row>
    <row r="307" spans="1:14" ht="146.25" x14ac:dyDescent="0.25">
      <c r="A307" s="26">
        <v>304</v>
      </c>
      <c r="B307" s="28" t="s">
        <v>1327</v>
      </c>
      <c r="C307" s="28" t="s">
        <v>1328</v>
      </c>
      <c r="D307" s="28" t="s">
        <v>673</v>
      </c>
      <c r="E307" s="28" t="s">
        <v>228</v>
      </c>
      <c r="F307" s="28" t="s">
        <v>229</v>
      </c>
      <c r="G307" s="28" t="s">
        <v>674</v>
      </c>
      <c r="H307" s="28" t="s">
        <v>675</v>
      </c>
      <c r="I307" s="30">
        <v>39083</v>
      </c>
      <c r="J307" s="30">
        <v>41152</v>
      </c>
      <c r="K307" s="30" t="s">
        <v>907</v>
      </c>
      <c r="L307" s="29">
        <v>7839359.4100000001</v>
      </c>
      <c r="M307" s="29">
        <v>7815569.4100000001</v>
      </c>
      <c r="N307" s="29">
        <v>6643233.9900000002</v>
      </c>
    </row>
    <row r="308" spans="1:14" ht="135" x14ac:dyDescent="0.25">
      <c r="A308" s="26">
        <v>305</v>
      </c>
      <c r="B308" s="28" t="s">
        <v>1329</v>
      </c>
      <c r="C308" s="28" t="s">
        <v>1330</v>
      </c>
      <c r="D308" s="28" t="s">
        <v>1331</v>
      </c>
      <c r="E308" s="28" t="s">
        <v>228</v>
      </c>
      <c r="F308" s="28" t="s">
        <v>229</v>
      </c>
      <c r="G308" s="28" t="s">
        <v>1332</v>
      </c>
      <c r="H308" s="28" t="s">
        <v>1333</v>
      </c>
      <c r="I308" s="30">
        <v>39083</v>
      </c>
      <c r="J308" s="30">
        <v>41274</v>
      </c>
      <c r="K308" s="30" t="s">
        <v>372</v>
      </c>
      <c r="L308" s="29">
        <v>2199809.1800000002</v>
      </c>
      <c r="M308" s="29">
        <v>1091563.96</v>
      </c>
      <c r="N308" s="29">
        <v>927829.36</v>
      </c>
    </row>
    <row r="309" spans="1:14" ht="123.75" x14ac:dyDescent="0.25">
      <c r="A309" s="26">
        <v>306</v>
      </c>
      <c r="B309" s="28" t="s">
        <v>1334</v>
      </c>
      <c r="C309" s="28" t="s">
        <v>1335</v>
      </c>
      <c r="D309" s="28" t="s">
        <v>550</v>
      </c>
      <c r="E309" s="28" t="s">
        <v>81</v>
      </c>
      <c r="F309" s="28" t="s">
        <v>1300</v>
      </c>
      <c r="G309" s="28" t="s">
        <v>551</v>
      </c>
      <c r="H309" s="28" t="s">
        <v>552</v>
      </c>
      <c r="I309" s="30">
        <v>39083</v>
      </c>
      <c r="J309" s="30">
        <v>42308</v>
      </c>
      <c r="K309" s="30" t="s">
        <v>372</v>
      </c>
      <c r="L309" s="29">
        <v>3516310.5</v>
      </c>
      <c r="M309" s="29">
        <v>3075800</v>
      </c>
      <c r="N309" s="29">
        <v>2614430</v>
      </c>
    </row>
    <row r="310" spans="1:14" ht="135" x14ac:dyDescent="0.25">
      <c r="A310" s="26">
        <v>307</v>
      </c>
      <c r="B310" s="28" t="s">
        <v>1336</v>
      </c>
      <c r="C310" s="28" t="s">
        <v>1337</v>
      </c>
      <c r="D310" s="28" t="s">
        <v>1338</v>
      </c>
      <c r="E310" s="28" t="s">
        <v>240</v>
      </c>
      <c r="F310" s="28" t="s">
        <v>1339</v>
      </c>
      <c r="G310" s="28" t="s">
        <v>1340</v>
      </c>
      <c r="H310" s="28" t="s">
        <v>1341</v>
      </c>
      <c r="I310" s="30">
        <v>39083</v>
      </c>
      <c r="J310" s="30">
        <v>40816</v>
      </c>
      <c r="K310" s="30" t="s">
        <v>372</v>
      </c>
      <c r="L310" s="29">
        <v>1578948.2</v>
      </c>
      <c r="M310" s="29">
        <v>1578948.2</v>
      </c>
      <c r="N310" s="29">
        <v>1342105.97</v>
      </c>
    </row>
    <row r="311" spans="1:14" ht="135" x14ac:dyDescent="0.25">
      <c r="A311" s="26">
        <v>308</v>
      </c>
      <c r="B311" s="28" t="s">
        <v>1342</v>
      </c>
      <c r="C311" s="28" t="s">
        <v>1343</v>
      </c>
      <c r="D311" s="28" t="s">
        <v>1338</v>
      </c>
      <c r="E311" s="28" t="s">
        <v>240</v>
      </c>
      <c r="F311" s="28" t="s">
        <v>1339</v>
      </c>
      <c r="G311" s="28" t="s">
        <v>1340</v>
      </c>
      <c r="H311" s="28" t="s">
        <v>1341</v>
      </c>
      <c r="I311" s="30">
        <v>39083</v>
      </c>
      <c r="J311" s="30">
        <v>40816</v>
      </c>
      <c r="K311" s="30" t="s">
        <v>372</v>
      </c>
      <c r="L311" s="29">
        <v>3550626.5</v>
      </c>
      <c r="M311" s="29">
        <v>3550626.5</v>
      </c>
      <c r="N311" s="29">
        <v>3018032.52</v>
      </c>
    </row>
    <row r="312" spans="1:14" ht="123.75" x14ac:dyDescent="0.25">
      <c r="A312" s="26">
        <v>309</v>
      </c>
      <c r="B312" s="28" t="s">
        <v>1344</v>
      </c>
      <c r="C312" s="28" t="s">
        <v>1345</v>
      </c>
      <c r="D312" s="28" t="s">
        <v>1346</v>
      </c>
      <c r="E312" s="28" t="s">
        <v>240</v>
      </c>
      <c r="F312" s="28" t="s">
        <v>1050</v>
      </c>
      <c r="G312" s="28" t="s">
        <v>1051</v>
      </c>
      <c r="H312" s="28" t="s">
        <v>1174</v>
      </c>
      <c r="I312" s="30">
        <v>39083</v>
      </c>
      <c r="J312" s="30">
        <v>40543</v>
      </c>
      <c r="K312" s="30" t="s">
        <v>372</v>
      </c>
      <c r="L312" s="29">
        <v>2133000</v>
      </c>
      <c r="M312" s="29">
        <v>2132000</v>
      </c>
      <c r="N312" s="29">
        <v>1812200</v>
      </c>
    </row>
    <row r="313" spans="1:14" ht="135" x14ac:dyDescent="0.25">
      <c r="A313" s="26">
        <v>310</v>
      </c>
      <c r="B313" s="28" t="s">
        <v>1347</v>
      </c>
      <c r="C313" s="28" t="s">
        <v>1348</v>
      </c>
      <c r="D313" s="28" t="s">
        <v>1136</v>
      </c>
      <c r="E313" s="28" t="s">
        <v>81</v>
      </c>
      <c r="F313" s="28" t="s">
        <v>100</v>
      </c>
      <c r="G313" s="28" t="s">
        <v>1137</v>
      </c>
      <c r="H313" s="28" t="s">
        <v>1138</v>
      </c>
      <c r="I313" s="30">
        <v>39083</v>
      </c>
      <c r="J313" s="30">
        <v>41608</v>
      </c>
      <c r="K313" s="30" t="s">
        <v>379</v>
      </c>
      <c r="L313" s="29">
        <v>9396860.9600000009</v>
      </c>
      <c r="M313" s="29">
        <v>9396860.9600000009</v>
      </c>
      <c r="N313" s="29">
        <v>7987331.8099999996</v>
      </c>
    </row>
    <row r="314" spans="1:14" ht="135" x14ac:dyDescent="0.25">
      <c r="A314" s="26">
        <v>311</v>
      </c>
      <c r="B314" s="28" t="s">
        <v>1349</v>
      </c>
      <c r="C314" s="28" t="s">
        <v>1350</v>
      </c>
      <c r="D314" s="28" t="s">
        <v>560</v>
      </c>
      <c r="E314" s="28" t="s">
        <v>141</v>
      </c>
      <c r="F314" s="28" t="s">
        <v>561</v>
      </c>
      <c r="G314" s="28" t="s">
        <v>562</v>
      </c>
      <c r="H314" s="28" t="s">
        <v>563</v>
      </c>
      <c r="I314" s="30">
        <v>39083</v>
      </c>
      <c r="J314" s="30">
        <v>40602</v>
      </c>
      <c r="K314" s="30" t="s">
        <v>372</v>
      </c>
      <c r="L314" s="29">
        <v>7691386.9699999997</v>
      </c>
      <c r="M314" s="29">
        <v>7579948.9699999997</v>
      </c>
      <c r="N314" s="29">
        <v>6442956.6200000001</v>
      </c>
    </row>
    <row r="315" spans="1:14" ht="112.5" x14ac:dyDescent="0.25">
      <c r="A315" s="26">
        <v>312</v>
      </c>
      <c r="B315" s="28" t="s">
        <v>1351</v>
      </c>
      <c r="C315" s="28" t="s">
        <v>1352</v>
      </c>
      <c r="D315" s="28" t="s">
        <v>560</v>
      </c>
      <c r="E315" s="28" t="s">
        <v>141</v>
      </c>
      <c r="F315" s="28" t="s">
        <v>561</v>
      </c>
      <c r="G315" s="28" t="s">
        <v>562</v>
      </c>
      <c r="H315" s="28" t="s">
        <v>563</v>
      </c>
      <c r="I315" s="30">
        <v>39083</v>
      </c>
      <c r="J315" s="30">
        <v>40602</v>
      </c>
      <c r="K315" s="30" t="s">
        <v>372</v>
      </c>
      <c r="L315" s="29">
        <v>6696994</v>
      </c>
      <c r="M315" s="29">
        <v>6696994</v>
      </c>
      <c r="N315" s="29">
        <v>5692444.9000000004</v>
      </c>
    </row>
  </sheetData>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topLeftCell="A7" zoomScale="85" zoomScaleNormal="100" zoomScaleSheetLayoutView="85" workbookViewId="0">
      <selection activeCell="D6" sqref="D6"/>
    </sheetView>
  </sheetViews>
  <sheetFormatPr defaultColWidth="9.140625" defaultRowHeight="12.75" x14ac:dyDescent="0.2"/>
  <cols>
    <col min="1" max="1" width="5.140625" style="50"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321" t="s">
        <v>1553</v>
      </c>
      <c r="B1" s="322"/>
      <c r="C1" s="323"/>
      <c r="D1" s="323"/>
      <c r="E1" s="324"/>
    </row>
    <row r="2" spans="1:5" ht="94.5" customHeight="1" x14ac:dyDescent="0.2">
      <c r="A2" s="325">
        <v>1</v>
      </c>
      <c r="B2" s="36" t="s">
        <v>1554</v>
      </c>
      <c r="C2" s="326" t="s">
        <v>2113</v>
      </c>
      <c r="D2" s="327"/>
      <c r="E2" s="328"/>
    </row>
    <row r="3" spans="1:5" ht="40.5" customHeight="1" thickBot="1" x14ac:dyDescent="0.25">
      <c r="A3" s="325"/>
      <c r="B3" s="36" t="s">
        <v>1555</v>
      </c>
      <c r="C3" s="329" t="s">
        <v>1556</v>
      </c>
      <c r="D3" s="330"/>
      <c r="E3" s="331"/>
    </row>
    <row r="4" spans="1:5" ht="15" customHeight="1" thickBot="1" x14ac:dyDescent="0.25">
      <c r="A4" s="332"/>
      <c r="B4" s="332"/>
      <c r="C4" s="333"/>
      <c r="D4" s="333"/>
      <c r="E4" s="333"/>
    </row>
    <row r="5" spans="1:5" ht="24.95" customHeight="1" thickBot="1" x14ac:dyDescent="0.25">
      <c r="A5" s="37">
        <v>2</v>
      </c>
      <c r="B5" s="334" t="s">
        <v>1557</v>
      </c>
      <c r="C5" s="335"/>
      <c r="D5" s="335"/>
      <c r="E5" s="336"/>
    </row>
    <row r="6" spans="1:5" ht="60.75" customHeight="1" x14ac:dyDescent="0.2">
      <c r="A6" s="38" t="s">
        <v>13</v>
      </c>
      <c r="B6" s="39" t="s">
        <v>1558</v>
      </c>
      <c r="C6" s="39" t="s">
        <v>1559</v>
      </c>
      <c r="D6" s="39" t="s">
        <v>1560</v>
      </c>
      <c r="E6" s="40" t="s">
        <v>1561</v>
      </c>
    </row>
    <row r="7" spans="1:5" ht="106.5" customHeight="1" x14ac:dyDescent="0.2">
      <c r="A7" s="41">
        <v>1</v>
      </c>
      <c r="B7" s="42" t="s">
        <v>1562</v>
      </c>
      <c r="C7" s="43" t="s">
        <v>1563</v>
      </c>
      <c r="D7" s="44" t="s">
        <v>1564</v>
      </c>
      <c r="E7" s="45" t="s">
        <v>1565</v>
      </c>
    </row>
    <row r="8" spans="1:5" ht="15" customHeight="1" thickBot="1" x14ac:dyDescent="0.25">
      <c r="A8" s="337"/>
      <c r="B8" s="337"/>
      <c r="C8" s="337"/>
      <c r="D8" s="337"/>
      <c r="E8" s="337"/>
    </row>
    <row r="9" spans="1:5" ht="24.95" customHeight="1" thickBot="1" x14ac:dyDescent="0.25">
      <c r="A9" s="37">
        <v>3</v>
      </c>
      <c r="B9" s="334" t="s">
        <v>1566</v>
      </c>
      <c r="C9" s="335"/>
      <c r="D9" s="335"/>
      <c r="E9" s="336"/>
    </row>
    <row r="10" spans="1:5" ht="30" customHeight="1" x14ac:dyDescent="0.2">
      <c r="A10" s="46" t="s">
        <v>13</v>
      </c>
      <c r="B10" s="338" t="s">
        <v>1559</v>
      </c>
      <c r="C10" s="339"/>
      <c r="D10" s="39" t="s">
        <v>1560</v>
      </c>
      <c r="E10" s="47" t="s">
        <v>1567</v>
      </c>
    </row>
    <row r="11" spans="1:5" ht="56.25" customHeight="1" x14ac:dyDescent="0.2">
      <c r="A11" s="41">
        <v>1</v>
      </c>
      <c r="B11" s="318" t="s">
        <v>1568</v>
      </c>
      <c r="C11" s="319"/>
      <c r="D11" s="44" t="s">
        <v>1569</v>
      </c>
      <c r="E11" s="45" t="s">
        <v>1570</v>
      </c>
    </row>
    <row r="12" spans="1:5" ht="68.25" customHeight="1" x14ac:dyDescent="0.2">
      <c r="A12" s="41">
        <v>2</v>
      </c>
      <c r="B12" s="318" t="s">
        <v>1571</v>
      </c>
      <c r="C12" s="319"/>
      <c r="D12" s="44" t="s">
        <v>1572</v>
      </c>
      <c r="E12" s="45" t="s">
        <v>1573</v>
      </c>
    </row>
    <row r="13" spans="1:5" ht="74.25" customHeight="1" x14ac:dyDescent="0.2">
      <c r="A13" s="41">
        <v>3</v>
      </c>
      <c r="B13" s="318" t="s">
        <v>1574</v>
      </c>
      <c r="C13" s="319"/>
      <c r="D13" s="44" t="s">
        <v>1575</v>
      </c>
      <c r="E13" s="45" t="s">
        <v>1576</v>
      </c>
    </row>
    <row r="14" spans="1:5" ht="74.25" customHeight="1" x14ac:dyDescent="0.2">
      <c r="A14" s="41">
        <v>4</v>
      </c>
      <c r="B14" s="318" t="s">
        <v>1577</v>
      </c>
      <c r="C14" s="319"/>
      <c r="D14" s="44" t="s">
        <v>1578</v>
      </c>
      <c r="E14" s="45" t="s">
        <v>1579</v>
      </c>
    </row>
    <row r="15" spans="1:5" ht="156.75" customHeight="1" x14ac:dyDescent="0.2">
      <c r="A15" s="41">
        <v>5</v>
      </c>
      <c r="B15" s="318" t="s">
        <v>1580</v>
      </c>
      <c r="C15" s="319"/>
      <c r="D15" s="44" t="s">
        <v>1581</v>
      </c>
      <c r="E15" s="45" t="s">
        <v>1582</v>
      </c>
    </row>
    <row r="16" spans="1:5" ht="164.25" customHeight="1" x14ac:dyDescent="0.2">
      <c r="A16" s="41">
        <v>6</v>
      </c>
      <c r="B16" s="318" t="s">
        <v>1583</v>
      </c>
      <c r="C16" s="319"/>
      <c r="D16" s="44" t="s">
        <v>1584</v>
      </c>
      <c r="E16" s="45" t="s">
        <v>1585</v>
      </c>
    </row>
    <row r="17" spans="1:5" ht="120.75" customHeight="1" x14ac:dyDescent="0.2">
      <c r="A17" s="41">
        <v>7</v>
      </c>
      <c r="B17" s="318" t="s">
        <v>1586</v>
      </c>
      <c r="C17" s="319"/>
      <c r="D17" s="44" t="s">
        <v>1587</v>
      </c>
      <c r="E17" s="45" t="s">
        <v>1588</v>
      </c>
    </row>
    <row r="18" spans="1:5" ht="66.75" customHeight="1" x14ac:dyDescent="0.2">
      <c r="A18" s="41">
        <v>8</v>
      </c>
      <c r="B18" s="318" t="s">
        <v>1589</v>
      </c>
      <c r="C18" s="319"/>
      <c r="D18" s="44" t="s">
        <v>1590</v>
      </c>
      <c r="E18" s="45" t="s">
        <v>1591</v>
      </c>
    </row>
    <row r="19" spans="1:5" ht="87.75" customHeight="1" x14ac:dyDescent="0.2">
      <c r="A19" s="41">
        <v>9</v>
      </c>
      <c r="B19" s="318" t="s">
        <v>1592</v>
      </c>
      <c r="C19" s="319"/>
      <c r="D19" s="44" t="s">
        <v>1593</v>
      </c>
      <c r="E19" s="45" t="s">
        <v>1594</v>
      </c>
    </row>
    <row r="20" spans="1:5" ht="63" customHeight="1" x14ac:dyDescent="0.2">
      <c r="A20" s="41">
        <v>10</v>
      </c>
      <c r="B20" s="318" t="s">
        <v>1595</v>
      </c>
      <c r="C20" s="319"/>
      <c r="D20" s="44" t="s">
        <v>1596</v>
      </c>
      <c r="E20" s="45" t="s">
        <v>1597</v>
      </c>
    </row>
    <row r="21" spans="1:5" ht="63" customHeight="1" x14ac:dyDescent="0.2">
      <c r="A21" s="41">
        <v>11</v>
      </c>
      <c r="B21" s="318" t="s">
        <v>1598</v>
      </c>
      <c r="C21" s="319"/>
      <c r="D21" s="44" t="s">
        <v>1599</v>
      </c>
      <c r="E21" s="45" t="s">
        <v>1600</v>
      </c>
    </row>
    <row r="22" spans="1:5" ht="138" customHeight="1" x14ac:dyDescent="0.2">
      <c r="A22" s="41">
        <v>12</v>
      </c>
      <c r="B22" s="318" t="s">
        <v>1580</v>
      </c>
      <c r="C22" s="319"/>
      <c r="D22" s="44" t="s">
        <v>1601</v>
      </c>
      <c r="E22" s="45" t="s">
        <v>1602</v>
      </c>
    </row>
    <row r="23" spans="1:5" ht="107.25" customHeight="1" x14ac:dyDescent="0.2">
      <c r="A23" s="41">
        <v>13</v>
      </c>
      <c r="B23" s="318" t="s">
        <v>1603</v>
      </c>
      <c r="C23" s="319"/>
      <c r="D23" s="44" t="s">
        <v>1604</v>
      </c>
      <c r="E23" s="45" t="s">
        <v>1605</v>
      </c>
    </row>
    <row r="24" spans="1:5" ht="146.25" customHeight="1" x14ac:dyDescent="0.2">
      <c r="A24" s="41">
        <v>14</v>
      </c>
      <c r="B24" s="318" t="s">
        <v>1606</v>
      </c>
      <c r="C24" s="319"/>
      <c r="D24" s="44" t="s">
        <v>1607</v>
      </c>
      <c r="E24" s="45" t="s">
        <v>1608</v>
      </c>
    </row>
    <row r="25" spans="1:5" ht="82.5" customHeight="1" x14ac:dyDescent="0.2">
      <c r="A25" s="41">
        <v>15</v>
      </c>
      <c r="B25" s="318" t="s">
        <v>1609</v>
      </c>
      <c r="C25" s="319"/>
      <c r="D25" s="44" t="s">
        <v>1610</v>
      </c>
      <c r="E25" s="45" t="s">
        <v>1611</v>
      </c>
    </row>
    <row r="26" spans="1:5" ht="93.75" customHeight="1" x14ac:dyDescent="0.2">
      <c r="A26" s="41">
        <v>16</v>
      </c>
      <c r="B26" s="318" t="s">
        <v>1612</v>
      </c>
      <c r="C26" s="319"/>
      <c r="D26" s="44" t="s">
        <v>1613</v>
      </c>
      <c r="E26" s="45" t="s">
        <v>1614</v>
      </c>
    </row>
    <row r="27" spans="1:5" ht="156" customHeight="1" x14ac:dyDescent="0.2">
      <c r="A27" s="41">
        <v>17</v>
      </c>
      <c r="B27" s="318" t="s">
        <v>1615</v>
      </c>
      <c r="C27" s="319"/>
      <c r="D27" s="44" t="s">
        <v>1616</v>
      </c>
      <c r="E27" s="45" t="s">
        <v>1617</v>
      </c>
    </row>
    <row r="28" spans="1:5" ht="56.25" customHeight="1" x14ac:dyDescent="0.2">
      <c r="A28" s="41">
        <v>18</v>
      </c>
      <c r="B28" s="318" t="s">
        <v>1618</v>
      </c>
      <c r="C28" s="319"/>
      <c r="D28" s="44" t="s">
        <v>1619</v>
      </c>
      <c r="E28" s="45" t="s">
        <v>1620</v>
      </c>
    </row>
    <row r="29" spans="1:5" ht="211.5" customHeight="1" x14ac:dyDescent="0.2">
      <c r="A29" s="41">
        <v>19</v>
      </c>
      <c r="B29" s="318" t="s">
        <v>1621</v>
      </c>
      <c r="C29" s="319"/>
      <c r="D29" s="44" t="s">
        <v>1622</v>
      </c>
      <c r="E29" s="45" t="s">
        <v>1623</v>
      </c>
    </row>
    <row r="30" spans="1:5" ht="136.5" customHeight="1" x14ac:dyDescent="0.2">
      <c r="A30" s="41">
        <v>20</v>
      </c>
      <c r="B30" s="318" t="s">
        <v>1624</v>
      </c>
      <c r="C30" s="319"/>
      <c r="D30" s="44" t="s">
        <v>1625</v>
      </c>
      <c r="E30" s="45" t="s">
        <v>1718</v>
      </c>
    </row>
    <row r="31" spans="1:5" ht="221.25" customHeight="1" x14ac:dyDescent="0.2">
      <c r="A31" s="41">
        <v>21</v>
      </c>
      <c r="B31" s="318" t="s">
        <v>1626</v>
      </c>
      <c r="C31" s="319"/>
      <c r="D31" s="44" t="s">
        <v>1627</v>
      </c>
      <c r="E31" s="45" t="s">
        <v>1628</v>
      </c>
    </row>
    <row r="32" spans="1:5" ht="78.75" customHeight="1" x14ac:dyDescent="0.2">
      <c r="A32" s="41">
        <v>22</v>
      </c>
      <c r="B32" s="318" t="s">
        <v>1629</v>
      </c>
      <c r="C32" s="319"/>
      <c r="D32" s="44" t="s">
        <v>1630</v>
      </c>
      <c r="E32" s="45" t="s">
        <v>1631</v>
      </c>
    </row>
    <row r="33" spans="1:5" ht="81" customHeight="1" x14ac:dyDescent="0.2">
      <c r="A33" s="41">
        <v>23</v>
      </c>
      <c r="B33" s="318" t="s">
        <v>1632</v>
      </c>
      <c r="C33" s="319"/>
      <c r="D33" s="44" t="s">
        <v>1633</v>
      </c>
      <c r="E33" s="45" t="s">
        <v>1634</v>
      </c>
    </row>
    <row r="34" spans="1:5" ht="82.5" customHeight="1" x14ac:dyDescent="0.2">
      <c r="A34" s="41">
        <v>24</v>
      </c>
      <c r="B34" s="320" t="s">
        <v>1635</v>
      </c>
      <c r="C34" s="320"/>
      <c r="D34" s="48" t="s">
        <v>1636</v>
      </c>
      <c r="E34" s="49" t="s">
        <v>1637</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s="50" customFormat="1" ht="30" customHeight="1" x14ac:dyDescent="0.2">
      <c r="B40" s="1"/>
      <c r="C40" s="1"/>
      <c r="D40" s="1"/>
      <c r="E40" s="1"/>
    </row>
    <row r="41" spans="1:5" s="50" customFormat="1" ht="30" customHeight="1" x14ac:dyDescent="0.2">
      <c r="B41" s="1"/>
      <c r="C41" s="1"/>
      <c r="D41" s="1"/>
      <c r="E41" s="1"/>
    </row>
    <row r="42" spans="1:5" s="50" customFormat="1" ht="30" customHeight="1" x14ac:dyDescent="0.2">
      <c r="B42" s="1"/>
      <c r="C42" s="1"/>
      <c r="D42" s="1"/>
      <c r="E42" s="1"/>
    </row>
    <row r="43" spans="1:5" s="50" customFormat="1" ht="30" customHeight="1" x14ac:dyDescent="0.2">
      <c r="B43" s="1"/>
      <c r="C43" s="1"/>
      <c r="D43" s="1"/>
      <c r="E43" s="1"/>
    </row>
    <row r="44" spans="1:5" s="50" customFormat="1" ht="30" customHeight="1" x14ac:dyDescent="0.2">
      <c r="B44" s="1"/>
      <c r="C44" s="1"/>
      <c r="D44" s="1"/>
      <c r="E44" s="1"/>
    </row>
    <row r="45" spans="1:5" s="50" customFormat="1" ht="30" customHeight="1" x14ac:dyDescent="0.2">
      <c r="B45" s="1"/>
      <c r="C45" s="1"/>
      <c r="D45" s="1"/>
      <c r="E45" s="1"/>
    </row>
  </sheetData>
  <mergeCells count="33">
    <mergeCell ref="B13:C13"/>
    <mergeCell ref="A1:E1"/>
    <mergeCell ref="A2:A3"/>
    <mergeCell ref="C2:E2"/>
    <mergeCell ref="C3:E3"/>
    <mergeCell ref="A4:E4"/>
    <mergeCell ref="B5:E5"/>
    <mergeCell ref="A8:E8"/>
    <mergeCell ref="B9:E9"/>
    <mergeCell ref="B10:C10"/>
    <mergeCell ref="B11:C11"/>
    <mergeCell ref="B12:C12"/>
    <mergeCell ref="B25:C25"/>
    <mergeCell ref="B14:C14"/>
    <mergeCell ref="B15:C15"/>
    <mergeCell ref="B16:C16"/>
    <mergeCell ref="B17:C17"/>
    <mergeCell ref="B18:C18"/>
    <mergeCell ref="B19:C19"/>
    <mergeCell ref="B20:C20"/>
    <mergeCell ref="B21:C21"/>
    <mergeCell ref="B22:C22"/>
    <mergeCell ref="B23:C23"/>
    <mergeCell ref="B24:C24"/>
    <mergeCell ref="B32:C32"/>
    <mergeCell ref="B33:C33"/>
    <mergeCell ref="B34:C34"/>
    <mergeCell ref="B26:C26"/>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30"/>
  <sheetViews>
    <sheetView view="pageBreakPreview" topLeftCell="A7" zoomScale="85" zoomScaleNormal="100" zoomScaleSheetLayoutView="85" workbookViewId="0">
      <selection activeCell="C2" sqref="C2:E2"/>
    </sheetView>
  </sheetViews>
  <sheetFormatPr defaultColWidth="9.140625" defaultRowHeight="12.75" x14ac:dyDescent="0.2"/>
  <cols>
    <col min="1" max="1" width="5.85546875" style="50" customWidth="1"/>
    <col min="2" max="2" width="110" style="1" customWidth="1"/>
    <col min="3" max="4" width="23.28515625" style="1" customWidth="1"/>
    <col min="5" max="5" width="110.7109375" style="1" customWidth="1"/>
    <col min="6" max="16384" width="9.140625" style="1"/>
  </cols>
  <sheetData>
    <row r="1" spans="1:5" ht="30" customHeight="1" thickBot="1" x14ac:dyDescent="0.25">
      <c r="A1" s="350" t="s">
        <v>2021</v>
      </c>
      <c r="B1" s="351"/>
      <c r="C1" s="351"/>
      <c r="D1" s="351"/>
      <c r="E1" s="352"/>
    </row>
    <row r="2" spans="1:5" ht="60" customHeight="1" x14ac:dyDescent="0.2">
      <c r="A2" s="353">
        <v>1</v>
      </c>
      <c r="B2" s="55" t="s">
        <v>1554</v>
      </c>
      <c r="C2" s="326" t="s">
        <v>2113</v>
      </c>
      <c r="D2" s="327"/>
      <c r="E2" s="328"/>
    </row>
    <row r="3" spans="1:5" ht="40.5" customHeight="1" thickBot="1" x14ac:dyDescent="0.25">
      <c r="A3" s="354"/>
      <c r="B3" s="56" t="s">
        <v>1555</v>
      </c>
      <c r="C3" s="355" t="s">
        <v>2092</v>
      </c>
      <c r="D3" s="356"/>
      <c r="E3" s="357"/>
    </row>
    <row r="4" spans="1:5" ht="15" customHeight="1" thickBot="1" x14ac:dyDescent="0.25">
      <c r="A4" s="358"/>
      <c r="B4" s="358"/>
      <c r="C4" s="358"/>
      <c r="D4" s="358"/>
      <c r="E4" s="358"/>
    </row>
    <row r="5" spans="1:5" ht="24.95" customHeight="1" thickBot="1" x14ac:dyDescent="0.25">
      <c r="A5" s="83">
        <v>2</v>
      </c>
      <c r="B5" s="347" t="s">
        <v>1557</v>
      </c>
      <c r="C5" s="348"/>
      <c r="D5" s="348"/>
      <c r="E5" s="349"/>
    </row>
    <row r="6" spans="1:5" ht="60.75" customHeight="1" x14ac:dyDescent="0.2">
      <c r="A6" s="57" t="s">
        <v>13</v>
      </c>
      <c r="B6" s="58" t="s">
        <v>1558</v>
      </c>
      <c r="C6" s="58" t="s">
        <v>1559</v>
      </c>
      <c r="D6" s="58" t="s">
        <v>1560</v>
      </c>
      <c r="E6" s="59" t="s">
        <v>1561</v>
      </c>
    </row>
    <row r="7" spans="1:5" ht="134.25" customHeight="1" x14ac:dyDescent="0.2">
      <c r="A7" s="60">
        <v>1</v>
      </c>
      <c r="B7" s="81" t="s">
        <v>1662</v>
      </c>
      <c r="C7" s="81" t="s">
        <v>1663</v>
      </c>
      <c r="D7" s="79" t="s">
        <v>1677</v>
      </c>
      <c r="E7" s="81" t="s">
        <v>1664</v>
      </c>
    </row>
    <row r="8" spans="1:5" ht="156" customHeight="1" x14ac:dyDescent="0.2">
      <c r="A8" s="60">
        <f t="shared" ref="A8" si="0">A7+1</f>
        <v>2</v>
      </c>
      <c r="B8" s="81" t="s">
        <v>1709</v>
      </c>
      <c r="C8" s="81" t="s">
        <v>1656</v>
      </c>
      <c r="D8" s="79" t="s">
        <v>1707</v>
      </c>
      <c r="E8" s="81" t="s">
        <v>2022</v>
      </c>
    </row>
    <row r="9" spans="1:5" ht="113.25" customHeight="1" x14ac:dyDescent="0.2">
      <c r="A9" s="361">
        <v>3</v>
      </c>
      <c r="B9" s="342" t="s">
        <v>1665</v>
      </c>
      <c r="C9" s="61" t="s">
        <v>1666</v>
      </c>
      <c r="D9" s="340" t="s">
        <v>1671</v>
      </c>
      <c r="E9" s="342" t="s">
        <v>2023</v>
      </c>
    </row>
    <row r="10" spans="1:5" ht="104.25" customHeight="1" x14ac:dyDescent="0.2">
      <c r="A10" s="362"/>
      <c r="B10" s="342"/>
      <c r="C10" s="344"/>
      <c r="D10" s="341"/>
      <c r="E10" s="343"/>
    </row>
    <row r="11" spans="1:5" ht="104.25" customHeight="1" x14ac:dyDescent="0.2">
      <c r="A11" s="362"/>
      <c r="B11" s="63" t="s">
        <v>1668</v>
      </c>
      <c r="C11" s="345"/>
      <c r="D11" s="79" t="s">
        <v>2024</v>
      </c>
      <c r="E11" s="82" t="s">
        <v>1669</v>
      </c>
    </row>
    <row r="12" spans="1:5" ht="88.5" customHeight="1" x14ac:dyDescent="0.2">
      <c r="A12" s="363"/>
      <c r="B12" s="62" t="s">
        <v>2025</v>
      </c>
      <c r="C12" s="346"/>
      <c r="D12" s="79" t="s">
        <v>2026</v>
      </c>
      <c r="E12" s="122" t="s">
        <v>2027</v>
      </c>
    </row>
    <row r="13" spans="1:5" ht="124.5" customHeight="1" x14ac:dyDescent="0.2">
      <c r="A13" s="60">
        <v>4</v>
      </c>
      <c r="B13" s="62" t="s">
        <v>1670</v>
      </c>
      <c r="C13" s="81" t="s">
        <v>1716</v>
      </c>
      <c r="D13" s="79" t="s">
        <v>1674</v>
      </c>
      <c r="E13" s="81" t="s">
        <v>1672</v>
      </c>
    </row>
    <row r="14" spans="1:5" ht="168.75" customHeight="1" x14ac:dyDescent="0.2">
      <c r="A14" s="60">
        <v>5</v>
      </c>
      <c r="B14" s="62" t="s">
        <v>1673</v>
      </c>
      <c r="C14" s="81" t="s">
        <v>1717</v>
      </c>
      <c r="D14" s="79" t="s">
        <v>1681</v>
      </c>
      <c r="E14" s="81" t="s">
        <v>1675</v>
      </c>
    </row>
    <row r="15" spans="1:5" ht="23.25" customHeight="1" thickBot="1" x14ac:dyDescent="0.25">
      <c r="A15" s="71"/>
      <c r="B15" s="64"/>
    </row>
    <row r="16" spans="1:5" ht="62.25" customHeight="1" thickBot="1" x14ac:dyDescent="0.25">
      <c r="A16" s="83"/>
      <c r="B16" s="347" t="s">
        <v>1566</v>
      </c>
      <c r="C16" s="348"/>
      <c r="D16" s="348"/>
      <c r="E16" s="349"/>
    </row>
    <row r="17" spans="1:5" ht="30" customHeight="1" x14ac:dyDescent="0.2">
      <c r="A17" s="57" t="s">
        <v>13</v>
      </c>
      <c r="B17" s="359" t="s">
        <v>1559</v>
      </c>
      <c r="C17" s="360"/>
      <c r="D17" s="58" t="s">
        <v>1560</v>
      </c>
      <c r="E17" s="59" t="s">
        <v>1567</v>
      </c>
    </row>
    <row r="18" spans="1:5" ht="58.5" customHeight="1" x14ac:dyDescent="0.2">
      <c r="A18" s="65">
        <v>1</v>
      </c>
      <c r="B18" s="318" t="s">
        <v>1676</v>
      </c>
      <c r="C18" s="319"/>
      <c r="D18" s="66" t="s">
        <v>1706</v>
      </c>
      <c r="E18" s="45" t="s">
        <v>1678</v>
      </c>
    </row>
    <row r="19" spans="1:5" ht="129" customHeight="1" x14ac:dyDescent="0.2">
      <c r="A19" s="65">
        <v>2</v>
      </c>
      <c r="B19" s="318" t="s">
        <v>1679</v>
      </c>
      <c r="C19" s="319"/>
      <c r="D19" s="78" t="s">
        <v>1667</v>
      </c>
      <c r="E19" s="45" t="s">
        <v>1715</v>
      </c>
    </row>
    <row r="20" spans="1:5" ht="49.5" customHeight="1" x14ac:dyDescent="0.2">
      <c r="A20" s="65">
        <v>3</v>
      </c>
      <c r="B20" s="318" t="s">
        <v>1680</v>
      </c>
      <c r="C20" s="319"/>
      <c r="D20" s="78" t="s">
        <v>1708</v>
      </c>
      <c r="E20" s="51" t="s">
        <v>1682</v>
      </c>
    </row>
    <row r="21" spans="1:5" ht="30" customHeight="1" x14ac:dyDescent="0.2"/>
    <row r="22" spans="1:5" ht="30" customHeight="1" x14ac:dyDescent="0.2"/>
    <row r="23" spans="1:5" ht="30" customHeight="1" x14ac:dyDescent="0.2"/>
    <row r="24" spans="1:5" ht="30" customHeight="1" x14ac:dyDescent="0.2"/>
    <row r="25" spans="1:5" ht="30" customHeight="1" x14ac:dyDescent="0.2"/>
    <row r="26" spans="1:5" ht="30" customHeight="1" x14ac:dyDescent="0.2"/>
    <row r="27" spans="1:5" ht="30" customHeight="1" x14ac:dyDescent="0.2"/>
    <row r="28" spans="1:5" ht="30" customHeight="1" x14ac:dyDescent="0.2"/>
    <row r="29" spans="1:5" s="50" customFormat="1" ht="30" customHeight="1" x14ac:dyDescent="0.2">
      <c r="B29" s="1"/>
      <c r="C29" s="1"/>
      <c r="D29" s="1"/>
      <c r="E29" s="1"/>
    </row>
    <row r="30" spans="1:5" s="50" customFormat="1" ht="30" customHeight="1" x14ac:dyDescent="0.2">
      <c r="B30" s="1"/>
      <c r="C30" s="1"/>
      <c r="D30" s="1"/>
      <c r="E30" s="1"/>
    </row>
  </sheetData>
  <mergeCells count="16">
    <mergeCell ref="B17:C17"/>
    <mergeCell ref="B18:C18"/>
    <mergeCell ref="B19:C19"/>
    <mergeCell ref="B20:C20"/>
    <mergeCell ref="A9:A12"/>
    <mergeCell ref="B9:B10"/>
    <mergeCell ref="D9:D10"/>
    <mergeCell ref="E9:E10"/>
    <mergeCell ref="C10:C12"/>
    <mergeCell ref="B16:E16"/>
    <mergeCell ref="A1:E1"/>
    <mergeCell ref="A2:A3"/>
    <mergeCell ref="C2:E2"/>
    <mergeCell ref="C3:E3"/>
    <mergeCell ref="A4:E4"/>
    <mergeCell ref="B5:E5"/>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zoomScaleNormal="100" zoomScaleSheetLayoutView="100" workbookViewId="0">
      <selection activeCell="C3" sqref="C3:E3"/>
    </sheetView>
  </sheetViews>
  <sheetFormatPr defaultColWidth="9.140625" defaultRowHeight="12.75" x14ac:dyDescent="0.2"/>
  <cols>
    <col min="1" max="1" width="5.85546875" style="50" customWidth="1"/>
    <col min="2" max="2" width="110" style="1" customWidth="1"/>
    <col min="3" max="4" width="23.28515625" style="1" customWidth="1"/>
    <col min="5" max="5" width="110.7109375" style="1" customWidth="1"/>
    <col min="6" max="16384" width="9.140625" style="1"/>
  </cols>
  <sheetData>
    <row r="1" spans="1:5" ht="30" customHeight="1" thickBot="1" x14ac:dyDescent="0.25">
      <c r="A1" s="350" t="s">
        <v>2028</v>
      </c>
      <c r="B1" s="351"/>
      <c r="C1" s="351"/>
      <c r="D1" s="351"/>
      <c r="E1" s="352"/>
    </row>
    <row r="2" spans="1:5" ht="60" customHeight="1" x14ac:dyDescent="0.2">
      <c r="A2" s="353">
        <v>1</v>
      </c>
      <c r="B2" s="55" t="s">
        <v>1554</v>
      </c>
      <c r="C2" s="364" t="s">
        <v>2113</v>
      </c>
      <c r="D2" s="365"/>
      <c r="E2" s="366"/>
    </row>
    <row r="3" spans="1:5" ht="40.5" customHeight="1" thickBot="1" x14ac:dyDescent="0.25">
      <c r="A3" s="354"/>
      <c r="B3" s="56" t="s">
        <v>1555</v>
      </c>
      <c r="C3" s="355" t="s">
        <v>2092</v>
      </c>
      <c r="D3" s="356"/>
      <c r="E3" s="357"/>
    </row>
    <row r="4" spans="1:5" ht="15" customHeight="1" thickBot="1" x14ac:dyDescent="0.25">
      <c r="A4" s="358"/>
      <c r="B4" s="358"/>
      <c r="C4" s="358"/>
      <c r="D4" s="358"/>
      <c r="E4" s="358"/>
    </row>
    <row r="5" spans="1:5" ht="24.95" customHeight="1" thickBot="1" x14ac:dyDescent="0.25">
      <c r="A5" s="67">
        <v>2</v>
      </c>
      <c r="B5" s="347" t="s">
        <v>1557</v>
      </c>
      <c r="C5" s="348"/>
      <c r="D5" s="348"/>
      <c r="E5" s="349"/>
    </row>
    <row r="6" spans="1:5" ht="60.75" customHeight="1" x14ac:dyDescent="0.2">
      <c r="A6" s="57" t="s">
        <v>13</v>
      </c>
      <c r="B6" s="58" t="s">
        <v>1558</v>
      </c>
      <c r="C6" s="58" t="s">
        <v>1559</v>
      </c>
      <c r="D6" s="58" t="s">
        <v>1560</v>
      </c>
      <c r="E6" s="59" t="s">
        <v>1561</v>
      </c>
    </row>
    <row r="7" spans="1:5" ht="83.25" customHeight="1" x14ac:dyDescent="0.2">
      <c r="A7" s="60">
        <v>1</v>
      </c>
      <c r="B7" s="81" t="s">
        <v>1638</v>
      </c>
      <c r="C7" s="81" t="s">
        <v>1639</v>
      </c>
      <c r="D7" s="79" t="s">
        <v>2029</v>
      </c>
      <c r="E7" s="68" t="s">
        <v>1683</v>
      </c>
    </row>
    <row r="8" spans="1:5" ht="48.75" customHeight="1" x14ac:dyDescent="0.2">
      <c r="A8" s="60">
        <v>2</v>
      </c>
      <c r="B8" s="81" t="s">
        <v>1640</v>
      </c>
      <c r="C8" s="81" t="s">
        <v>1641</v>
      </c>
      <c r="D8" s="79" t="s">
        <v>2030</v>
      </c>
      <c r="E8" s="68" t="s">
        <v>1642</v>
      </c>
    </row>
    <row r="9" spans="1:5" ht="58.5" customHeight="1" x14ac:dyDescent="0.2">
      <c r="A9" s="60">
        <v>3</v>
      </c>
      <c r="B9" s="81" t="s">
        <v>1640</v>
      </c>
      <c r="C9" s="81" t="s">
        <v>1643</v>
      </c>
      <c r="D9" s="79" t="s">
        <v>2031</v>
      </c>
      <c r="E9" s="68" t="s">
        <v>1644</v>
      </c>
    </row>
    <row r="10" spans="1:5" ht="49.5" customHeight="1" x14ac:dyDescent="0.2">
      <c r="A10" s="60">
        <v>4</v>
      </c>
      <c r="B10" s="81" t="s">
        <v>1640</v>
      </c>
      <c r="C10" s="81" t="s">
        <v>1645</v>
      </c>
      <c r="D10" s="79" t="s">
        <v>2032</v>
      </c>
      <c r="E10" s="68" t="s">
        <v>1646</v>
      </c>
    </row>
    <row r="11" spans="1:5" ht="48" customHeight="1" x14ac:dyDescent="0.2">
      <c r="A11" s="60">
        <v>5</v>
      </c>
      <c r="B11" s="81" t="s">
        <v>1640</v>
      </c>
      <c r="C11" s="81" t="s">
        <v>1647</v>
      </c>
      <c r="D11" s="79" t="s">
        <v>2033</v>
      </c>
      <c r="E11" s="68" t="s">
        <v>1648</v>
      </c>
    </row>
    <row r="12" spans="1:5" ht="141" customHeight="1" x14ac:dyDescent="0.2">
      <c r="A12" s="60">
        <v>6</v>
      </c>
      <c r="B12" s="81" t="s">
        <v>2034</v>
      </c>
      <c r="C12" s="81" t="s">
        <v>1684</v>
      </c>
      <c r="D12" s="79" t="s">
        <v>2035</v>
      </c>
      <c r="E12" s="68" t="s">
        <v>2036</v>
      </c>
    </row>
    <row r="13" spans="1:5" ht="72.75" customHeight="1" x14ac:dyDescent="0.2">
      <c r="A13" s="60">
        <v>7</v>
      </c>
      <c r="B13" s="81" t="s">
        <v>1685</v>
      </c>
      <c r="C13" s="81" t="s">
        <v>1686</v>
      </c>
      <c r="D13" s="79" t="s">
        <v>2037</v>
      </c>
      <c r="E13" s="68" t="s">
        <v>1687</v>
      </c>
    </row>
    <row r="14" spans="1:5" ht="72.75" customHeight="1" x14ac:dyDescent="0.2">
      <c r="A14" s="60">
        <v>8</v>
      </c>
      <c r="B14" s="81" t="s">
        <v>1685</v>
      </c>
      <c r="C14" s="81" t="s">
        <v>1686</v>
      </c>
      <c r="D14" s="79" t="s">
        <v>2038</v>
      </c>
      <c r="E14" s="68" t="s">
        <v>1688</v>
      </c>
    </row>
    <row r="15" spans="1:5" ht="72.75" customHeight="1" x14ac:dyDescent="0.2">
      <c r="A15" s="60">
        <v>9</v>
      </c>
      <c r="B15" s="81" t="s">
        <v>1689</v>
      </c>
      <c r="C15" s="81" t="s">
        <v>1658</v>
      </c>
      <c r="D15" s="48" t="s">
        <v>2039</v>
      </c>
      <c r="E15" s="54" t="s">
        <v>1659</v>
      </c>
    </row>
    <row r="16" spans="1:5" ht="95.25" customHeight="1" x14ac:dyDescent="0.2">
      <c r="A16" s="60">
        <v>10</v>
      </c>
      <c r="B16" s="81" t="s">
        <v>1660</v>
      </c>
      <c r="C16" s="81" t="s">
        <v>1690</v>
      </c>
      <c r="D16" s="79" t="s">
        <v>2040</v>
      </c>
      <c r="E16" s="68" t="s">
        <v>1691</v>
      </c>
    </row>
    <row r="17" spans="1:5" ht="104.25" customHeight="1" x14ac:dyDescent="0.2">
      <c r="A17" s="60">
        <v>11</v>
      </c>
      <c r="B17" s="81" t="s">
        <v>1657</v>
      </c>
      <c r="C17" s="81" t="s">
        <v>1692</v>
      </c>
      <c r="D17" s="79" t="s">
        <v>2041</v>
      </c>
      <c r="E17" s="68" t="s">
        <v>1693</v>
      </c>
    </row>
    <row r="18" spans="1:5" ht="64.5" customHeight="1" x14ac:dyDescent="0.2">
      <c r="A18" s="60">
        <v>12</v>
      </c>
      <c r="B18" s="81" t="s">
        <v>1694</v>
      </c>
      <c r="C18" s="81" t="s">
        <v>1649</v>
      </c>
      <c r="D18" s="79" t="s">
        <v>2042</v>
      </c>
      <c r="E18" s="68" t="s">
        <v>1650</v>
      </c>
    </row>
    <row r="19" spans="1:5" ht="146.25" customHeight="1" x14ac:dyDescent="0.2">
      <c r="A19" s="60">
        <v>13</v>
      </c>
      <c r="B19" s="81" t="s">
        <v>2043</v>
      </c>
      <c r="C19" s="81" t="s">
        <v>1695</v>
      </c>
      <c r="D19" s="79" t="s">
        <v>2044</v>
      </c>
      <c r="E19" s="68" t="s">
        <v>2045</v>
      </c>
    </row>
    <row r="20" spans="1:5" ht="87.75" customHeight="1" x14ac:dyDescent="0.2">
      <c r="A20" s="60">
        <v>14</v>
      </c>
      <c r="B20" s="81" t="s">
        <v>2046</v>
      </c>
      <c r="C20" s="81" t="s">
        <v>1695</v>
      </c>
      <c r="D20" s="79" t="s">
        <v>2047</v>
      </c>
      <c r="E20" s="68" t="s">
        <v>2048</v>
      </c>
    </row>
    <row r="21" spans="1:5" ht="144" customHeight="1" x14ac:dyDescent="0.2">
      <c r="A21" s="60">
        <v>15</v>
      </c>
      <c r="B21" s="81" t="s">
        <v>1696</v>
      </c>
      <c r="C21" s="81" t="s">
        <v>1695</v>
      </c>
      <c r="D21" s="79" t="s">
        <v>2049</v>
      </c>
      <c r="E21" s="68" t="s">
        <v>2050</v>
      </c>
    </row>
    <row r="22" spans="1:5" ht="155.25" customHeight="1" x14ac:dyDescent="0.2">
      <c r="A22" s="60">
        <v>16</v>
      </c>
      <c r="B22" s="123" t="s">
        <v>2051</v>
      </c>
      <c r="C22" s="80" t="s">
        <v>2052</v>
      </c>
      <c r="D22" s="79" t="s">
        <v>2053</v>
      </c>
      <c r="E22" s="124" t="s">
        <v>2054</v>
      </c>
    </row>
    <row r="23" spans="1:5" ht="144" customHeight="1" x14ac:dyDescent="0.2">
      <c r="A23" s="60">
        <v>17</v>
      </c>
      <c r="B23" s="81" t="s">
        <v>2055</v>
      </c>
      <c r="C23" s="123" t="s">
        <v>2056</v>
      </c>
      <c r="D23" s="79" t="s">
        <v>2057</v>
      </c>
      <c r="E23" s="54" t="s">
        <v>2058</v>
      </c>
    </row>
    <row r="24" spans="1:5" ht="108.75" customHeight="1" x14ac:dyDescent="0.2">
      <c r="A24" s="60">
        <v>18</v>
      </c>
      <c r="B24" s="81" t="s">
        <v>1657</v>
      </c>
      <c r="C24" s="81" t="s">
        <v>1697</v>
      </c>
      <c r="D24" s="79" t="s">
        <v>2059</v>
      </c>
      <c r="E24" s="68" t="s">
        <v>1698</v>
      </c>
    </row>
    <row r="25" spans="1:5" ht="51" x14ac:dyDescent="0.2">
      <c r="A25" s="60">
        <v>19</v>
      </c>
      <c r="B25" s="81" t="s">
        <v>1699</v>
      </c>
      <c r="C25" s="81" t="s">
        <v>1700</v>
      </c>
      <c r="D25" s="79" t="s">
        <v>2060</v>
      </c>
      <c r="E25" s="68" t="s">
        <v>1701</v>
      </c>
    </row>
    <row r="26" spans="1:5" ht="52.5" customHeight="1" x14ac:dyDescent="0.2">
      <c r="A26" s="60">
        <v>20</v>
      </c>
      <c r="B26" s="81" t="s">
        <v>1702</v>
      </c>
      <c r="C26" s="81" t="s">
        <v>1703</v>
      </c>
      <c r="D26" s="79" t="s">
        <v>2061</v>
      </c>
      <c r="E26" s="68" t="s">
        <v>1704</v>
      </c>
    </row>
    <row r="27" spans="1:5" ht="59.25" customHeight="1" x14ac:dyDescent="0.2">
      <c r="A27" s="60">
        <v>21</v>
      </c>
      <c r="B27" s="82" t="s">
        <v>2062</v>
      </c>
      <c r="C27" s="125" t="s">
        <v>2063</v>
      </c>
      <c r="D27" s="79" t="s">
        <v>2064</v>
      </c>
      <c r="E27" s="82" t="s">
        <v>2065</v>
      </c>
    </row>
    <row r="28" spans="1:5" ht="15" customHeight="1" thickBot="1" x14ac:dyDescent="0.25">
      <c r="A28" s="369"/>
      <c r="B28" s="369"/>
      <c r="C28" s="369"/>
      <c r="D28" s="369"/>
      <c r="E28" s="369"/>
    </row>
    <row r="29" spans="1:5" ht="24.95" customHeight="1" thickBot="1" x14ac:dyDescent="0.25">
      <c r="A29" s="83">
        <v>3</v>
      </c>
      <c r="B29" s="347" t="s">
        <v>1566</v>
      </c>
      <c r="C29" s="348"/>
      <c r="D29" s="348"/>
      <c r="E29" s="349"/>
    </row>
    <row r="30" spans="1:5" ht="30" customHeight="1" x14ac:dyDescent="0.2">
      <c r="A30" s="57" t="s">
        <v>13</v>
      </c>
      <c r="B30" s="359" t="s">
        <v>1559</v>
      </c>
      <c r="C30" s="360"/>
      <c r="D30" s="58" t="s">
        <v>1560</v>
      </c>
      <c r="E30" s="59" t="s">
        <v>1567</v>
      </c>
    </row>
    <row r="31" spans="1:5" ht="55.5" customHeight="1" x14ac:dyDescent="0.2">
      <c r="A31" s="65">
        <v>1</v>
      </c>
      <c r="B31" s="367" t="s">
        <v>1705</v>
      </c>
      <c r="C31" s="370"/>
      <c r="D31" s="44" t="s">
        <v>2066</v>
      </c>
      <c r="E31" s="53" t="s">
        <v>1651</v>
      </c>
    </row>
    <row r="32" spans="1:5" ht="52.5" customHeight="1" x14ac:dyDescent="0.2">
      <c r="A32" s="65">
        <v>2</v>
      </c>
      <c r="B32" s="367" t="s">
        <v>2067</v>
      </c>
      <c r="C32" s="368"/>
      <c r="D32" s="44" t="s">
        <v>2068</v>
      </c>
      <c r="E32" s="53" t="s">
        <v>2069</v>
      </c>
    </row>
    <row r="33" spans="1:5" ht="55.5" customHeight="1" x14ac:dyDescent="0.2">
      <c r="A33" s="65">
        <v>3</v>
      </c>
      <c r="B33" s="367" t="s">
        <v>1652</v>
      </c>
      <c r="C33" s="370"/>
      <c r="D33" s="44" t="s">
        <v>2070</v>
      </c>
      <c r="E33" s="53" t="s">
        <v>1653</v>
      </c>
    </row>
    <row r="34" spans="1:5" ht="83.25" customHeight="1" x14ac:dyDescent="0.2">
      <c r="A34" s="52">
        <v>4</v>
      </c>
      <c r="B34" s="367" t="s">
        <v>1654</v>
      </c>
      <c r="C34" s="368"/>
      <c r="D34" s="79" t="s">
        <v>2071</v>
      </c>
      <c r="E34" s="69" t="s">
        <v>1655</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ht="30" customHeight="1" x14ac:dyDescent="0.2"/>
    <row r="41" spans="1:5" ht="30" customHeight="1" x14ac:dyDescent="0.2"/>
    <row r="42" spans="1:5" ht="30" customHeight="1" x14ac:dyDescent="0.2"/>
    <row r="43" spans="1:5" ht="30" customHeight="1" x14ac:dyDescent="0.2"/>
    <row r="44" spans="1:5" s="50" customFormat="1" ht="30" customHeight="1" x14ac:dyDescent="0.2">
      <c r="B44" s="1"/>
      <c r="C44" s="1"/>
      <c r="D44" s="1"/>
      <c r="E44" s="1"/>
    </row>
    <row r="45" spans="1:5" s="50" customFormat="1" ht="30" customHeight="1" x14ac:dyDescent="0.2">
      <c r="B45" s="1"/>
      <c r="C45" s="1"/>
      <c r="D45" s="1"/>
      <c r="E45" s="1"/>
    </row>
  </sheetData>
  <mergeCells count="13">
    <mergeCell ref="B34:C34"/>
    <mergeCell ref="A28:E28"/>
    <mergeCell ref="B29:E29"/>
    <mergeCell ref="B30:C30"/>
    <mergeCell ref="B31:C31"/>
    <mergeCell ref="B32:C32"/>
    <mergeCell ref="B33:C33"/>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rowBreaks count="1" manualBreakCount="1">
    <brk id="27"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5"/>
  <sheetViews>
    <sheetView view="pageBreakPreview" topLeftCell="A10" zoomScaleNormal="100" zoomScaleSheetLayoutView="100" workbookViewId="0">
      <selection activeCell="B6" sqref="B6"/>
    </sheetView>
  </sheetViews>
  <sheetFormatPr defaultColWidth="9.140625" defaultRowHeight="12.75" x14ac:dyDescent="0.2"/>
  <cols>
    <col min="1" max="1" width="5.85546875" style="50" customWidth="1"/>
    <col min="2" max="2" width="110" style="1" customWidth="1"/>
    <col min="3" max="4" width="23.28515625" style="1" customWidth="1"/>
    <col min="5" max="5" width="110.7109375" style="1" customWidth="1"/>
    <col min="6" max="16384" width="9.140625" style="1"/>
  </cols>
  <sheetData>
    <row r="1" spans="1:5" ht="30" customHeight="1" thickBot="1" x14ac:dyDescent="0.25">
      <c r="A1" s="350" t="s">
        <v>2072</v>
      </c>
      <c r="B1" s="351"/>
      <c r="C1" s="351"/>
      <c r="D1" s="351"/>
      <c r="E1" s="352"/>
    </row>
    <row r="2" spans="1:5" ht="60" customHeight="1" x14ac:dyDescent="0.2">
      <c r="A2" s="353">
        <v>1</v>
      </c>
      <c r="B2" s="55" t="s">
        <v>1554</v>
      </c>
      <c r="C2" s="373" t="s">
        <v>2113</v>
      </c>
      <c r="D2" s="374"/>
      <c r="E2" s="375"/>
    </row>
    <row r="3" spans="1:5" ht="40.5" customHeight="1" thickBot="1" x14ac:dyDescent="0.25">
      <c r="A3" s="354"/>
      <c r="B3" s="56" t="s">
        <v>1555</v>
      </c>
      <c r="C3" s="355" t="s">
        <v>2092</v>
      </c>
      <c r="D3" s="356"/>
      <c r="E3" s="357"/>
    </row>
    <row r="4" spans="1:5" ht="15" customHeight="1" thickBot="1" x14ac:dyDescent="0.25">
      <c r="A4" s="358"/>
      <c r="B4" s="358"/>
      <c r="C4" s="358"/>
      <c r="D4" s="358"/>
      <c r="E4" s="358"/>
    </row>
    <row r="5" spans="1:5" ht="24.95" customHeight="1" thickBot="1" x14ac:dyDescent="0.25">
      <c r="A5" s="67">
        <v>2</v>
      </c>
      <c r="B5" s="347" t="s">
        <v>1557</v>
      </c>
      <c r="C5" s="348"/>
      <c r="D5" s="348"/>
      <c r="E5" s="349"/>
    </row>
    <row r="6" spans="1:5" ht="60.75" customHeight="1" x14ac:dyDescent="0.2">
      <c r="A6" s="57" t="s">
        <v>13</v>
      </c>
      <c r="B6" s="58" t="s">
        <v>1558</v>
      </c>
      <c r="C6" s="58" t="s">
        <v>1559</v>
      </c>
      <c r="D6" s="58" t="s">
        <v>1560</v>
      </c>
      <c r="E6" s="59" t="s">
        <v>1561</v>
      </c>
    </row>
    <row r="7" spans="1:5" ht="372.75" customHeight="1" x14ac:dyDescent="0.2">
      <c r="A7" s="126">
        <v>1</v>
      </c>
      <c r="B7" s="81" t="s">
        <v>2073</v>
      </c>
      <c r="C7" s="81" t="s">
        <v>2074</v>
      </c>
      <c r="D7" s="79" t="s">
        <v>2075</v>
      </c>
      <c r="E7" s="81" t="s">
        <v>2076</v>
      </c>
    </row>
    <row r="8" spans="1:5" ht="107.25" customHeight="1" x14ac:dyDescent="0.2">
      <c r="A8" s="126">
        <v>2</v>
      </c>
      <c r="B8" s="81" t="s">
        <v>2077</v>
      </c>
      <c r="C8" s="81" t="s">
        <v>2078</v>
      </c>
      <c r="D8" s="79" t="s">
        <v>2079</v>
      </c>
      <c r="E8" s="81" t="s">
        <v>2080</v>
      </c>
    </row>
    <row r="9" spans="1:5" ht="153" customHeight="1" x14ac:dyDescent="0.2">
      <c r="A9" s="126">
        <v>3</v>
      </c>
      <c r="B9" s="81" t="s">
        <v>2081</v>
      </c>
      <c r="C9" s="81" t="s">
        <v>2082</v>
      </c>
      <c r="D9" s="79" t="s">
        <v>2083</v>
      </c>
      <c r="E9" s="81" t="s">
        <v>2084</v>
      </c>
    </row>
    <row r="10" spans="1:5" ht="153" customHeight="1" x14ac:dyDescent="0.2">
      <c r="A10" s="126"/>
      <c r="B10" s="81" t="s">
        <v>2085</v>
      </c>
      <c r="C10" s="81" t="s">
        <v>2086</v>
      </c>
      <c r="D10" s="79" t="s">
        <v>2087</v>
      </c>
      <c r="E10" s="81" t="s">
        <v>2088</v>
      </c>
    </row>
    <row r="11" spans="1:5" ht="15" customHeight="1" thickBot="1" x14ac:dyDescent="0.25">
      <c r="A11" s="369"/>
      <c r="B11" s="369"/>
      <c r="C11" s="369"/>
      <c r="D11" s="369"/>
      <c r="E11" s="369"/>
    </row>
    <row r="12" spans="1:5" ht="24.95" customHeight="1" thickBot="1" x14ac:dyDescent="0.25">
      <c r="A12" s="83">
        <v>3</v>
      </c>
      <c r="B12" s="347" t="s">
        <v>1566</v>
      </c>
      <c r="C12" s="348"/>
      <c r="D12" s="348"/>
      <c r="E12" s="349"/>
    </row>
    <row r="13" spans="1:5" ht="30" customHeight="1" x14ac:dyDescent="0.2">
      <c r="A13" s="57" t="s">
        <v>13</v>
      </c>
      <c r="B13" s="359" t="s">
        <v>1559</v>
      </c>
      <c r="C13" s="360"/>
      <c r="D13" s="58" t="s">
        <v>1560</v>
      </c>
      <c r="E13" s="59" t="s">
        <v>1567</v>
      </c>
    </row>
    <row r="14" spans="1:5" ht="45.75" customHeight="1" x14ac:dyDescent="0.25">
      <c r="A14" s="65"/>
      <c r="B14" s="320" t="s">
        <v>1994</v>
      </c>
      <c r="C14" s="371"/>
      <c r="D14" s="371"/>
      <c r="E14" s="372"/>
    </row>
    <row r="15" spans="1:5" ht="30" customHeight="1" x14ac:dyDescent="0.2"/>
    <row r="16" spans="1:5" ht="30" customHeight="1" x14ac:dyDescent="0.2"/>
    <row r="17" spans="2:5" ht="30" customHeight="1" x14ac:dyDescent="0.2"/>
    <row r="18" spans="2:5" ht="30" customHeight="1" x14ac:dyDescent="0.2"/>
    <row r="19" spans="2:5" ht="30" customHeight="1" x14ac:dyDescent="0.2"/>
    <row r="20" spans="2:5" ht="30" customHeight="1" x14ac:dyDescent="0.2"/>
    <row r="21" spans="2:5" ht="30" customHeight="1" x14ac:dyDescent="0.2"/>
    <row r="22" spans="2:5" ht="30" customHeight="1" x14ac:dyDescent="0.2"/>
    <row r="23" spans="2:5" ht="30" customHeight="1" x14ac:dyDescent="0.2"/>
    <row r="24" spans="2:5" s="50" customFormat="1" ht="30" customHeight="1" x14ac:dyDescent="0.2">
      <c r="B24" s="1"/>
      <c r="C24" s="1"/>
      <c r="D24" s="1"/>
      <c r="E24" s="1"/>
    </row>
    <row r="25" spans="2:5" s="50" customFormat="1" ht="30" customHeight="1" x14ac:dyDescent="0.2">
      <c r="B25" s="1"/>
      <c r="C25" s="1"/>
      <c r="D25" s="1"/>
      <c r="E25" s="1"/>
    </row>
  </sheetData>
  <mergeCells count="10">
    <mergeCell ref="A11:E11"/>
    <mergeCell ref="B12:E12"/>
    <mergeCell ref="B13:C13"/>
    <mergeCell ref="B14:E14"/>
    <mergeCell ref="A1:E1"/>
    <mergeCell ref="A2:A3"/>
    <mergeCell ref="C2:E2"/>
    <mergeCell ref="C3:E3"/>
    <mergeCell ref="A4:E4"/>
    <mergeCell ref="B5:E5"/>
  </mergeCells>
  <pageMargins left="0.7" right="0.7" top="0.75" bottom="0.75" header="0.3" footer="0.3"/>
  <pageSetup paperSize="9" scale="48" fitToHeight="0" orientation="landscape" horizontalDpi="4294967294" r:id="rId1"/>
  <rowBreaks count="1" manualBreakCount="1">
    <brk id="10"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S180"/>
  <sheetViews>
    <sheetView view="pageBreakPreview" topLeftCell="A37" zoomScale="70" zoomScaleNormal="70" zoomScaleSheetLayoutView="70" workbookViewId="0">
      <selection activeCell="L42" sqref="L42"/>
    </sheetView>
  </sheetViews>
  <sheetFormatPr defaultColWidth="9.140625" defaultRowHeight="12.75" outlineLevelRow="1" x14ac:dyDescent="0.2"/>
  <cols>
    <col min="1" max="1" width="5.140625" style="105" customWidth="1"/>
    <col min="2" max="2" width="9.140625" style="105"/>
    <col min="3" max="3" width="18.5703125" style="105" customWidth="1"/>
    <col min="4" max="4" width="12.85546875" style="105" customWidth="1"/>
    <col min="5" max="5" width="10.7109375" style="105" bestFit="1" customWidth="1"/>
    <col min="6" max="6" width="15.28515625" style="105" customWidth="1"/>
    <col min="7" max="7" width="13.85546875" style="105" customWidth="1"/>
    <col min="8" max="8" width="15.140625" style="105" customWidth="1"/>
    <col min="9" max="9" width="9.7109375" style="105" customWidth="1"/>
    <col min="10" max="10" width="11.42578125" style="105" customWidth="1"/>
    <col min="11" max="11" width="9.7109375" style="105" customWidth="1"/>
    <col min="12" max="12" width="62.7109375" style="105" customWidth="1"/>
    <col min="13" max="13" width="11.28515625" style="105" bestFit="1" customWidth="1"/>
    <col min="14" max="14" width="9.85546875" style="105" bestFit="1" customWidth="1"/>
    <col min="15" max="15" width="131.140625" style="105" customWidth="1"/>
    <col min="16" max="16" width="17.42578125" style="105" customWidth="1"/>
    <col min="17" max="17" width="9.140625" style="105"/>
    <col min="18" max="18" width="10.5703125" style="105" bestFit="1" customWidth="1"/>
    <col min="19" max="16384" width="9.140625" style="105"/>
  </cols>
  <sheetData>
    <row r="1" spans="1:14" ht="41.25" customHeight="1" x14ac:dyDescent="0.2">
      <c r="A1" s="376" t="s">
        <v>1809</v>
      </c>
      <c r="B1" s="377"/>
      <c r="C1" s="377"/>
      <c r="D1" s="377"/>
      <c r="E1" s="377"/>
      <c r="F1" s="377"/>
      <c r="G1" s="377"/>
      <c r="H1" s="377"/>
      <c r="I1" s="377"/>
      <c r="J1" s="377"/>
      <c r="K1" s="377"/>
      <c r="L1" s="378"/>
      <c r="N1" s="105" t="s">
        <v>1810</v>
      </c>
    </row>
    <row r="2" spans="1:14" ht="30" customHeight="1" thickBot="1" x14ac:dyDescent="0.25">
      <c r="A2" s="106">
        <v>1</v>
      </c>
      <c r="B2" s="379" t="s">
        <v>1811</v>
      </c>
      <c r="C2" s="379"/>
      <c r="D2" s="379"/>
      <c r="E2" s="380"/>
      <c r="F2" s="381" t="s">
        <v>1959</v>
      </c>
      <c r="G2" s="381"/>
      <c r="H2" s="381"/>
      <c r="I2" s="381"/>
      <c r="J2" s="381"/>
      <c r="K2" s="381"/>
      <c r="L2" s="382"/>
      <c r="N2" s="105" t="s">
        <v>1812</v>
      </c>
    </row>
    <row r="3" spans="1:14" ht="15" customHeight="1" thickBot="1" x14ac:dyDescent="0.25">
      <c r="A3" s="383"/>
      <c r="B3" s="384"/>
      <c r="C3" s="384"/>
      <c r="D3" s="384"/>
      <c r="E3" s="384"/>
      <c r="F3" s="384"/>
      <c r="G3" s="384"/>
      <c r="H3" s="384"/>
      <c r="I3" s="384"/>
      <c r="J3" s="384"/>
      <c r="K3" s="384"/>
      <c r="L3" s="385"/>
    </row>
    <row r="4" spans="1:14" ht="30" customHeight="1" x14ac:dyDescent="0.25">
      <c r="A4" s="386" t="s">
        <v>0</v>
      </c>
      <c r="B4" s="387"/>
      <c r="C4" s="387"/>
      <c r="D4" s="387"/>
      <c r="E4" s="387"/>
      <c r="F4" s="387"/>
      <c r="G4" s="387"/>
      <c r="H4" s="387"/>
      <c r="I4" s="387"/>
      <c r="J4" s="387"/>
      <c r="K4" s="388"/>
      <c r="L4" s="389"/>
    </row>
    <row r="5" spans="1:14" ht="30" customHeight="1" x14ac:dyDescent="0.2">
      <c r="A5" s="204">
        <v>2</v>
      </c>
      <c r="B5" s="390" t="s">
        <v>1813</v>
      </c>
      <c r="C5" s="390"/>
      <c r="D5" s="390"/>
      <c r="E5" s="391" t="s">
        <v>2008</v>
      </c>
      <c r="F5" s="391"/>
      <c r="G5" s="391"/>
      <c r="H5" s="391"/>
      <c r="I5" s="391"/>
      <c r="J5" s="391"/>
      <c r="K5" s="391"/>
      <c r="L5" s="392"/>
      <c r="N5" s="105" t="s">
        <v>1814</v>
      </c>
    </row>
    <row r="6" spans="1:14" ht="30" customHeight="1" x14ac:dyDescent="0.2">
      <c r="A6" s="393">
        <v>3</v>
      </c>
      <c r="B6" s="390" t="s">
        <v>1815</v>
      </c>
      <c r="C6" s="390"/>
      <c r="D6" s="390"/>
      <c r="E6" s="394" t="s">
        <v>2009</v>
      </c>
      <c r="F6" s="394"/>
      <c r="G6" s="394"/>
      <c r="H6" s="394"/>
      <c r="I6" s="394"/>
      <c r="J6" s="394"/>
      <c r="K6" s="394"/>
      <c r="L6" s="395"/>
      <c r="N6" s="105" t="s">
        <v>1816</v>
      </c>
    </row>
    <row r="7" spans="1:14" ht="30" customHeight="1" x14ac:dyDescent="0.2">
      <c r="A7" s="393"/>
      <c r="B7" s="390"/>
      <c r="C7" s="390"/>
      <c r="D7" s="390"/>
      <c r="E7" s="205" t="s">
        <v>1817</v>
      </c>
      <c r="F7" s="396" t="s">
        <v>100</v>
      </c>
      <c r="G7" s="396"/>
      <c r="H7" s="396"/>
      <c r="I7" s="205" t="s">
        <v>1818</v>
      </c>
      <c r="J7" s="397">
        <v>1465</v>
      </c>
      <c r="K7" s="398"/>
      <c r="L7" s="399"/>
    </row>
    <row r="8" spans="1:14" ht="30" hidden="1" customHeight="1" outlineLevel="1" x14ac:dyDescent="0.2">
      <c r="A8" s="417" t="s">
        <v>2150</v>
      </c>
      <c r="B8" s="418" t="s">
        <v>2151</v>
      </c>
      <c r="C8" s="418"/>
      <c r="D8" s="418"/>
      <c r="E8" s="418" t="s">
        <v>2152</v>
      </c>
      <c r="F8" s="418"/>
      <c r="G8" s="419" t="s">
        <v>2153</v>
      </c>
      <c r="H8" s="419"/>
      <c r="I8" s="419"/>
      <c r="J8" s="419"/>
      <c r="K8" s="419"/>
      <c r="L8" s="420"/>
      <c r="N8" s="105" t="s">
        <v>2154</v>
      </c>
    </row>
    <row r="9" spans="1:14" ht="30" hidden="1" customHeight="1" outlineLevel="1" x14ac:dyDescent="0.2">
      <c r="A9" s="417"/>
      <c r="B9" s="418"/>
      <c r="C9" s="418"/>
      <c r="D9" s="418"/>
      <c r="E9" s="213" t="s">
        <v>1817</v>
      </c>
      <c r="F9" s="419" t="s">
        <v>100</v>
      </c>
      <c r="G9" s="419"/>
      <c r="H9" s="419"/>
      <c r="I9" s="213" t="s">
        <v>2155</v>
      </c>
      <c r="J9" s="402" t="s">
        <v>2156</v>
      </c>
      <c r="K9" s="403"/>
      <c r="L9" s="404"/>
    </row>
    <row r="10" spans="1:14" ht="30" customHeight="1" collapsed="1" x14ac:dyDescent="0.2">
      <c r="A10" s="405">
        <v>4</v>
      </c>
      <c r="B10" s="407" t="s">
        <v>1819</v>
      </c>
      <c r="C10" s="408"/>
      <c r="D10" s="409"/>
      <c r="E10" s="413" t="s">
        <v>1820</v>
      </c>
      <c r="F10" s="414"/>
      <c r="G10" s="414"/>
      <c r="H10" s="414"/>
      <c r="I10" s="414"/>
      <c r="J10" s="414"/>
      <c r="K10" s="414"/>
      <c r="L10" s="415"/>
      <c r="N10" s="105" t="s">
        <v>1812</v>
      </c>
    </row>
    <row r="11" spans="1:14" ht="30" customHeight="1" x14ac:dyDescent="0.2">
      <c r="A11" s="406"/>
      <c r="B11" s="410"/>
      <c r="C11" s="411"/>
      <c r="D11" s="412"/>
      <c r="E11" s="205" t="s">
        <v>1817</v>
      </c>
      <c r="F11" s="413" t="s">
        <v>1821</v>
      </c>
      <c r="G11" s="414"/>
      <c r="H11" s="416"/>
      <c r="I11" s="205" t="s">
        <v>1818</v>
      </c>
      <c r="J11" s="413" t="s">
        <v>1821</v>
      </c>
      <c r="K11" s="414"/>
      <c r="L11" s="415"/>
    </row>
    <row r="12" spans="1:14" ht="30" customHeight="1" x14ac:dyDescent="0.2">
      <c r="A12" s="204">
        <v>5</v>
      </c>
      <c r="B12" s="421" t="s">
        <v>11</v>
      </c>
      <c r="C12" s="422"/>
      <c r="D12" s="423"/>
      <c r="E12" s="424" t="s">
        <v>14</v>
      </c>
      <c r="F12" s="425"/>
      <c r="G12" s="425"/>
      <c r="H12" s="425"/>
      <c r="I12" s="425"/>
      <c r="J12" s="425"/>
      <c r="K12" s="425"/>
      <c r="L12" s="426"/>
      <c r="N12" s="105" t="s">
        <v>1812</v>
      </c>
    </row>
    <row r="13" spans="1:14" ht="33" customHeight="1" x14ac:dyDescent="0.2">
      <c r="A13" s="204">
        <v>6</v>
      </c>
      <c r="B13" s="421" t="s">
        <v>1822</v>
      </c>
      <c r="C13" s="422"/>
      <c r="D13" s="423"/>
      <c r="E13" s="427" t="s">
        <v>1823</v>
      </c>
      <c r="F13" s="428"/>
      <c r="G13" s="428"/>
      <c r="H13" s="428"/>
      <c r="I13" s="428"/>
      <c r="J13" s="428"/>
      <c r="K13" s="428"/>
      <c r="L13" s="429"/>
      <c r="N13" s="105" t="s">
        <v>1812</v>
      </c>
    </row>
    <row r="14" spans="1:14" ht="30" customHeight="1" x14ac:dyDescent="0.2">
      <c r="A14" s="204">
        <v>7</v>
      </c>
      <c r="B14" s="390" t="s">
        <v>1824</v>
      </c>
      <c r="C14" s="390"/>
      <c r="D14" s="390"/>
      <c r="E14" s="400" t="s">
        <v>1825</v>
      </c>
      <c r="F14" s="400"/>
      <c r="G14" s="400"/>
      <c r="H14" s="400"/>
      <c r="I14" s="400"/>
      <c r="J14" s="400"/>
      <c r="K14" s="400"/>
      <c r="L14" s="401"/>
      <c r="N14" s="105" t="s">
        <v>1812</v>
      </c>
    </row>
    <row r="15" spans="1:14" ht="30" customHeight="1" x14ac:dyDescent="0.2">
      <c r="A15" s="204">
        <v>8</v>
      </c>
      <c r="B15" s="390" t="s">
        <v>1826</v>
      </c>
      <c r="C15" s="390"/>
      <c r="D15" s="390"/>
      <c r="E15" s="437" t="s">
        <v>1821</v>
      </c>
      <c r="F15" s="437"/>
      <c r="G15" s="437"/>
      <c r="H15" s="437"/>
      <c r="I15" s="437"/>
      <c r="J15" s="437"/>
      <c r="K15" s="437"/>
      <c r="L15" s="438"/>
      <c r="N15" s="105" t="s">
        <v>1812</v>
      </c>
    </row>
    <row r="16" spans="1:14" ht="64.5" customHeight="1" thickBot="1" x14ac:dyDescent="0.25">
      <c r="A16" s="204">
        <v>9</v>
      </c>
      <c r="B16" s="390" t="s">
        <v>2</v>
      </c>
      <c r="C16" s="390"/>
      <c r="D16" s="390"/>
      <c r="E16" s="439" t="s">
        <v>17</v>
      </c>
      <c r="F16" s="439"/>
      <c r="G16" s="439"/>
      <c r="H16" s="439"/>
      <c r="I16" s="439"/>
      <c r="J16" s="439"/>
      <c r="K16" s="439"/>
      <c r="L16" s="440"/>
      <c r="N16" s="105" t="s">
        <v>1812</v>
      </c>
    </row>
    <row r="17" spans="1:15" ht="54.75" hidden="1" customHeight="1" outlineLevel="1" thickBot="1" x14ac:dyDescent="0.25">
      <c r="A17" s="214" t="s">
        <v>2157</v>
      </c>
      <c r="B17" s="441" t="s">
        <v>2158</v>
      </c>
      <c r="C17" s="441"/>
      <c r="D17" s="441"/>
      <c r="E17" s="442" t="s">
        <v>2159</v>
      </c>
      <c r="F17" s="442"/>
      <c r="G17" s="442"/>
      <c r="H17" s="442"/>
      <c r="I17" s="442"/>
      <c r="J17" s="442"/>
      <c r="K17" s="442"/>
      <c r="L17" s="443"/>
      <c r="N17" s="105" t="s">
        <v>2160</v>
      </c>
    </row>
    <row r="18" spans="1:15" ht="15" customHeight="1" collapsed="1" thickBot="1" x14ac:dyDescent="0.25">
      <c r="A18" s="383"/>
      <c r="B18" s="384"/>
      <c r="C18" s="384"/>
      <c r="D18" s="384"/>
      <c r="E18" s="384"/>
      <c r="F18" s="384"/>
      <c r="G18" s="384"/>
      <c r="H18" s="384"/>
      <c r="I18" s="384"/>
      <c r="J18" s="384"/>
      <c r="K18" s="384"/>
      <c r="L18" s="385"/>
    </row>
    <row r="19" spans="1:15" ht="30" customHeight="1" x14ac:dyDescent="0.2">
      <c r="A19" s="386" t="s">
        <v>1827</v>
      </c>
      <c r="B19" s="387"/>
      <c r="C19" s="387"/>
      <c r="D19" s="387"/>
      <c r="E19" s="387"/>
      <c r="F19" s="387"/>
      <c r="G19" s="387"/>
      <c r="H19" s="387"/>
      <c r="I19" s="387"/>
      <c r="J19" s="387"/>
      <c r="K19" s="387"/>
      <c r="L19" s="430"/>
    </row>
    <row r="20" spans="1:15" ht="41.25" customHeight="1" x14ac:dyDescent="0.2">
      <c r="A20" s="204">
        <v>10</v>
      </c>
      <c r="B20" s="431" t="s">
        <v>1828</v>
      </c>
      <c r="C20" s="431"/>
      <c r="D20" s="432" t="s">
        <v>1829</v>
      </c>
      <c r="E20" s="432"/>
      <c r="F20" s="432"/>
      <c r="G20" s="432"/>
      <c r="H20" s="432"/>
      <c r="I20" s="432"/>
      <c r="J20" s="432"/>
      <c r="K20" s="432"/>
      <c r="L20" s="433"/>
      <c r="N20" s="105" t="s">
        <v>1812</v>
      </c>
    </row>
    <row r="21" spans="1:15" ht="49.5" customHeight="1" thickBot="1" x14ac:dyDescent="0.25">
      <c r="A21" s="207">
        <v>11</v>
      </c>
      <c r="B21" s="434" t="s">
        <v>1830</v>
      </c>
      <c r="C21" s="434"/>
      <c r="D21" s="435" t="s">
        <v>1831</v>
      </c>
      <c r="E21" s="435"/>
      <c r="F21" s="435"/>
      <c r="G21" s="435"/>
      <c r="H21" s="435"/>
      <c r="I21" s="435"/>
      <c r="J21" s="435"/>
      <c r="K21" s="435"/>
      <c r="L21" s="436"/>
      <c r="N21" s="105" t="s">
        <v>1812</v>
      </c>
    </row>
    <row r="22" spans="1:15" ht="15" customHeight="1" thickBot="1" x14ac:dyDescent="0.25">
      <c r="A22" s="462"/>
      <c r="B22" s="462"/>
      <c r="C22" s="462"/>
      <c r="D22" s="462"/>
      <c r="E22" s="462"/>
      <c r="F22" s="462"/>
      <c r="G22" s="462"/>
      <c r="H22" s="462"/>
      <c r="I22" s="462"/>
      <c r="J22" s="462"/>
      <c r="K22" s="462"/>
      <c r="L22" s="462"/>
    </row>
    <row r="23" spans="1:15" ht="30" customHeight="1" x14ac:dyDescent="0.2">
      <c r="A23" s="200">
        <v>12</v>
      </c>
      <c r="B23" s="463" t="s">
        <v>1832</v>
      </c>
      <c r="C23" s="463"/>
      <c r="D23" s="464" t="s">
        <v>1833</v>
      </c>
      <c r="E23" s="464"/>
      <c r="F23" s="464"/>
      <c r="G23" s="464"/>
      <c r="H23" s="464"/>
      <c r="I23" s="464"/>
      <c r="J23" s="464"/>
      <c r="K23" s="464"/>
      <c r="L23" s="465"/>
      <c r="N23" s="105" t="s">
        <v>1812</v>
      </c>
    </row>
    <row r="24" spans="1:15" ht="30" customHeight="1" x14ac:dyDescent="0.2">
      <c r="A24" s="201">
        <v>13</v>
      </c>
      <c r="B24" s="431" t="s">
        <v>1834</v>
      </c>
      <c r="C24" s="431"/>
      <c r="D24" s="460" t="s">
        <v>1835</v>
      </c>
      <c r="E24" s="460"/>
      <c r="F24" s="460"/>
      <c r="G24" s="460"/>
      <c r="H24" s="460"/>
      <c r="I24" s="460"/>
      <c r="J24" s="460"/>
      <c r="K24" s="460"/>
      <c r="L24" s="461"/>
      <c r="N24" s="105" t="s">
        <v>1812</v>
      </c>
    </row>
    <row r="25" spans="1:15" ht="63" customHeight="1" x14ac:dyDescent="0.2">
      <c r="A25" s="201">
        <v>14</v>
      </c>
      <c r="B25" s="431" t="s">
        <v>1836</v>
      </c>
      <c r="C25" s="431"/>
      <c r="D25" s="460" t="s">
        <v>1837</v>
      </c>
      <c r="E25" s="460"/>
      <c r="F25" s="460"/>
      <c r="G25" s="460"/>
      <c r="H25" s="460"/>
      <c r="I25" s="460"/>
      <c r="J25" s="460"/>
      <c r="K25" s="460"/>
      <c r="L25" s="461"/>
      <c r="N25" s="105" t="s">
        <v>1812</v>
      </c>
    </row>
    <row r="26" spans="1:15" ht="98.25" customHeight="1" x14ac:dyDescent="0.2">
      <c r="A26" s="201">
        <v>15</v>
      </c>
      <c r="B26" s="431" t="s">
        <v>1838</v>
      </c>
      <c r="C26" s="431"/>
      <c r="D26" s="444" t="s">
        <v>2010</v>
      </c>
      <c r="E26" s="444"/>
      <c r="F26" s="444"/>
      <c r="G26" s="444"/>
      <c r="H26" s="444"/>
      <c r="I26" s="444"/>
      <c r="J26" s="444"/>
      <c r="K26" s="444"/>
      <c r="L26" s="445"/>
      <c r="N26" s="105" t="s">
        <v>1812</v>
      </c>
    </row>
    <row r="27" spans="1:15" ht="159.75" customHeight="1" x14ac:dyDescent="0.2">
      <c r="A27" s="446">
        <v>16</v>
      </c>
      <c r="B27" s="448" t="s">
        <v>1839</v>
      </c>
      <c r="C27" s="449"/>
      <c r="D27" s="452" t="s">
        <v>2093</v>
      </c>
      <c r="E27" s="453"/>
      <c r="F27" s="453"/>
      <c r="G27" s="453"/>
      <c r="H27" s="453"/>
      <c r="I27" s="453"/>
      <c r="J27" s="453"/>
      <c r="K27" s="453"/>
      <c r="L27" s="454"/>
    </row>
    <row r="28" spans="1:15" ht="193.5" customHeight="1" x14ac:dyDescent="0.2">
      <c r="A28" s="447"/>
      <c r="B28" s="450"/>
      <c r="C28" s="451"/>
      <c r="D28" s="455"/>
      <c r="E28" s="456"/>
      <c r="F28" s="456"/>
      <c r="G28" s="456"/>
      <c r="H28" s="456"/>
      <c r="I28" s="456"/>
      <c r="J28" s="456"/>
      <c r="K28" s="456"/>
      <c r="L28" s="457"/>
      <c r="N28" s="105" t="s">
        <v>1840</v>
      </c>
      <c r="O28" s="111"/>
    </row>
    <row r="29" spans="1:15" ht="173.25" customHeight="1" x14ac:dyDescent="0.2">
      <c r="A29" s="201">
        <v>17</v>
      </c>
      <c r="B29" s="458" t="s">
        <v>1841</v>
      </c>
      <c r="C29" s="459"/>
      <c r="D29" s="444" t="s">
        <v>2094</v>
      </c>
      <c r="E29" s="460"/>
      <c r="F29" s="460"/>
      <c r="G29" s="460"/>
      <c r="H29" s="460"/>
      <c r="I29" s="460"/>
      <c r="J29" s="460"/>
      <c r="K29" s="460"/>
      <c r="L29" s="461"/>
      <c r="N29" s="105" t="s">
        <v>1812</v>
      </c>
    </row>
    <row r="30" spans="1:15" ht="241.5" customHeight="1" thickBot="1" x14ac:dyDescent="0.25">
      <c r="A30" s="207">
        <v>18</v>
      </c>
      <c r="B30" s="472" t="s">
        <v>1842</v>
      </c>
      <c r="C30" s="472"/>
      <c r="D30" s="473" t="s">
        <v>2089</v>
      </c>
      <c r="E30" s="474"/>
      <c r="F30" s="474"/>
      <c r="G30" s="474"/>
      <c r="H30" s="474"/>
      <c r="I30" s="474"/>
      <c r="J30" s="474"/>
      <c r="K30" s="474"/>
      <c r="L30" s="475"/>
      <c r="N30" s="105" t="s">
        <v>1812</v>
      </c>
    </row>
    <row r="31" spans="1:15" ht="15.75" customHeight="1" thickBot="1" x14ac:dyDescent="0.25">
      <c r="A31" s="462"/>
      <c r="B31" s="462"/>
      <c r="C31" s="462"/>
      <c r="D31" s="462"/>
      <c r="E31" s="462"/>
      <c r="F31" s="462"/>
      <c r="G31" s="462"/>
      <c r="H31" s="462"/>
      <c r="I31" s="462"/>
      <c r="J31" s="462"/>
      <c r="K31" s="462"/>
      <c r="L31" s="462"/>
    </row>
    <row r="32" spans="1:15" ht="90" customHeight="1" x14ac:dyDescent="0.2">
      <c r="A32" s="200">
        <v>19</v>
      </c>
      <c r="B32" s="476" t="s">
        <v>1843</v>
      </c>
      <c r="C32" s="476"/>
      <c r="D32" s="477" t="s">
        <v>2011</v>
      </c>
      <c r="E32" s="464"/>
      <c r="F32" s="464"/>
      <c r="G32" s="464"/>
      <c r="H32" s="464"/>
      <c r="I32" s="464"/>
      <c r="J32" s="464"/>
      <c r="K32" s="464"/>
      <c r="L32" s="465"/>
      <c r="N32" s="105" t="s">
        <v>1812</v>
      </c>
    </row>
    <row r="33" spans="1:16" ht="192.75" customHeight="1" x14ac:dyDescent="0.2">
      <c r="A33" s="201">
        <v>20</v>
      </c>
      <c r="B33" s="478" t="s">
        <v>1844</v>
      </c>
      <c r="C33" s="478"/>
      <c r="D33" s="466" t="s">
        <v>2161</v>
      </c>
      <c r="E33" s="467"/>
      <c r="F33" s="467"/>
      <c r="G33" s="467"/>
      <c r="H33" s="467"/>
      <c r="I33" s="467"/>
      <c r="J33" s="467"/>
      <c r="K33" s="467"/>
      <c r="L33" s="468"/>
      <c r="M33" s="117"/>
      <c r="N33" s="105" t="s">
        <v>1845</v>
      </c>
    </row>
    <row r="34" spans="1:16" ht="147.75" customHeight="1" thickBot="1" x14ac:dyDescent="0.25">
      <c r="A34" s="201">
        <v>21</v>
      </c>
      <c r="B34" s="431" t="s">
        <v>1846</v>
      </c>
      <c r="C34" s="431"/>
      <c r="D34" s="466" t="s">
        <v>2254</v>
      </c>
      <c r="E34" s="467"/>
      <c r="F34" s="467"/>
      <c r="G34" s="467"/>
      <c r="H34" s="467"/>
      <c r="I34" s="467"/>
      <c r="J34" s="467"/>
      <c r="K34" s="467"/>
      <c r="L34" s="468"/>
      <c r="M34" s="117"/>
      <c r="N34" s="105" t="s">
        <v>1812</v>
      </c>
    </row>
    <row r="35" spans="1:16" ht="251.25" hidden="1" customHeight="1" outlineLevel="1" x14ac:dyDescent="0.2">
      <c r="A35" s="215" t="s">
        <v>2162</v>
      </c>
      <c r="B35" s="418" t="s">
        <v>2163</v>
      </c>
      <c r="C35" s="418"/>
      <c r="D35" s="466" t="s">
        <v>2164</v>
      </c>
      <c r="E35" s="466"/>
      <c r="F35" s="466"/>
      <c r="G35" s="466"/>
      <c r="H35" s="466"/>
      <c r="I35" s="466"/>
      <c r="J35" s="466"/>
      <c r="K35" s="466"/>
      <c r="L35" s="469"/>
      <c r="N35" s="105" t="s">
        <v>2165</v>
      </c>
    </row>
    <row r="36" spans="1:16" ht="297" hidden="1" customHeight="1" outlineLevel="1" thickBot="1" x14ac:dyDescent="0.25">
      <c r="A36" s="216" t="s">
        <v>2166</v>
      </c>
      <c r="B36" s="441" t="s">
        <v>2167</v>
      </c>
      <c r="C36" s="441"/>
      <c r="D36" s="470" t="s">
        <v>2168</v>
      </c>
      <c r="E36" s="470"/>
      <c r="F36" s="470"/>
      <c r="G36" s="470"/>
      <c r="H36" s="470"/>
      <c r="I36" s="470"/>
      <c r="J36" s="470"/>
      <c r="K36" s="470"/>
      <c r="L36" s="471"/>
      <c r="N36" s="105" t="s">
        <v>2169</v>
      </c>
    </row>
    <row r="37" spans="1:16" ht="13.5" collapsed="1" thickBot="1" x14ac:dyDescent="0.25">
      <c r="A37" s="462"/>
      <c r="B37" s="462"/>
      <c r="C37" s="462"/>
      <c r="D37" s="462"/>
      <c r="E37" s="462"/>
      <c r="F37" s="462"/>
      <c r="G37" s="462"/>
      <c r="H37" s="462"/>
      <c r="I37" s="462"/>
      <c r="J37" s="462"/>
      <c r="K37" s="462"/>
      <c r="L37" s="462"/>
    </row>
    <row r="38" spans="1:16" ht="36.75" customHeight="1" x14ac:dyDescent="0.2">
      <c r="A38" s="149">
        <v>22</v>
      </c>
      <c r="B38" s="485" t="s">
        <v>1951</v>
      </c>
      <c r="C38" s="485"/>
      <c r="D38" s="486" t="s">
        <v>1952</v>
      </c>
      <c r="E38" s="486"/>
      <c r="F38" s="487" t="s">
        <v>2122</v>
      </c>
      <c r="G38" s="488"/>
      <c r="H38" s="489" t="s">
        <v>1953</v>
      </c>
      <c r="I38" s="490"/>
      <c r="J38" s="491" t="s">
        <v>1957</v>
      </c>
      <c r="K38" s="492"/>
      <c r="L38" s="493"/>
      <c r="N38" s="105" t="s">
        <v>1847</v>
      </c>
      <c r="O38" s="111"/>
    </row>
    <row r="39" spans="1:16" ht="39" customHeight="1" thickBot="1" x14ac:dyDescent="0.25">
      <c r="A39" s="207">
        <v>23</v>
      </c>
      <c r="B39" s="479" t="s">
        <v>1954</v>
      </c>
      <c r="C39" s="480"/>
      <c r="D39" s="481" t="s">
        <v>1661</v>
      </c>
      <c r="E39" s="481"/>
      <c r="F39" s="481"/>
      <c r="G39" s="481"/>
      <c r="H39" s="481"/>
      <c r="I39" s="481"/>
      <c r="J39" s="481"/>
      <c r="K39" s="481"/>
      <c r="L39" s="482"/>
      <c r="N39" s="105" t="s">
        <v>1848</v>
      </c>
    </row>
    <row r="40" spans="1:16" ht="15" customHeight="1" thickBot="1" x14ac:dyDescent="0.25">
      <c r="A40" s="462"/>
      <c r="B40" s="462"/>
      <c r="C40" s="462"/>
      <c r="D40" s="462"/>
      <c r="E40" s="462"/>
      <c r="F40" s="462"/>
      <c r="G40" s="462"/>
      <c r="H40" s="462"/>
      <c r="I40" s="462"/>
      <c r="J40" s="462"/>
      <c r="K40" s="462"/>
      <c r="L40" s="462"/>
    </row>
    <row r="41" spans="1:16" ht="30" customHeight="1" x14ac:dyDescent="0.2">
      <c r="A41" s="483" t="s">
        <v>1849</v>
      </c>
      <c r="B41" s="484"/>
      <c r="C41" s="484"/>
      <c r="D41" s="89">
        <v>2016</v>
      </c>
      <c r="E41" s="89">
        <v>2017</v>
      </c>
      <c r="F41" s="89">
        <v>2018</v>
      </c>
      <c r="G41" s="89">
        <v>2019</v>
      </c>
      <c r="H41" s="89">
        <v>2020</v>
      </c>
      <c r="I41" s="89">
        <v>2021</v>
      </c>
      <c r="J41" s="89">
        <v>2022</v>
      </c>
      <c r="K41" s="89">
        <v>2023</v>
      </c>
      <c r="L41" s="90" t="s">
        <v>1851</v>
      </c>
    </row>
    <row r="42" spans="1:16" ht="45" customHeight="1" x14ac:dyDescent="0.2">
      <c r="A42" s="201">
        <v>24</v>
      </c>
      <c r="B42" s="478" t="s">
        <v>1852</v>
      </c>
      <c r="C42" s="478"/>
      <c r="D42" s="142">
        <v>10830186</v>
      </c>
      <c r="E42" s="142">
        <v>600000</v>
      </c>
      <c r="F42" s="143">
        <v>35860000</v>
      </c>
      <c r="G42" s="143">
        <v>0</v>
      </c>
      <c r="H42" s="143">
        <v>0</v>
      </c>
      <c r="I42" s="142">
        <v>0</v>
      </c>
      <c r="J42" s="142">
        <v>0</v>
      </c>
      <c r="K42" s="142">
        <v>0</v>
      </c>
      <c r="L42" s="91">
        <f>E42+F42+D42</f>
        <v>47290186</v>
      </c>
      <c r="N42" s="105" t="s">
        <v>1853</v>
      </c>
      <c r="O42" s="118"/>
      <c r="P42" s="118"/>
    </row>
    <row r="43" spans="1:16" ht="45" customHeight="1" x14ac:dyDescent="0.2">
      <c r="A43" s="201">
        <v>25</v>
      </c>
      <c r="B43" s="478" t="s">
        <v>1854</v>
      </c>
      <c r="C43" s="478"/>
      <c r="D43" s="142">
        <v>10830186</v>
      </c>
      <c r="E43" s="142">
        <v>600000</v>
      </c>
      <c r="F43" s="142">
        <v>35860000</v>
      </c>
      <c r="G43" s="142">
        <v>0</v>
      </c>
      <c r="H43" s="142">
        <v>0</v>
      </c>
      <c r="I43" s="142">
        <v>0</v>
      </c>
      <c r="J43" s="142">
        <v>0</v>
      </c>
      <c r="K43" s="142">
        <v>0</v>
      </c>
      <c r="L43" s="91">
        <f>E43+F43+D43</f>
        <v>47290186</v>
      </c>
      <c r="N43" s="105" t="s">
        <v>1855</v>
      </c>
    </row>
    <row r="44" spans="1:16" ht="45" hidden="1" customHeight="1" outlineLevel="1" x14ac:dyDescent="0.2">
      <c r="A44" s="217" t="s">
        <v>2170</v>
      </c>
      <c r="B44" s="494" t="s">
        <v>2171</v>
      </c>
      <c r="C44" s="494"/>
      <c r="D44" s="142">
        <v>10830186</v>
      </c>
      <c r="E44" s="142">
        <v>600000</v>
      </c>
      <c r="F44" s="142">
        <v>35860000</v>
      </c>
      <c r="G44" s="142">
        <v>0</v>
      </c>
      <c r="H44" s="142">
        <v>0</v>
      </c>
      <c r="I44" s="142">
        <v>0</v>
      </c>
      <c r="J44" s="142">
        <v>0</v>
      </c>
      <c r="K44" s="142">
        <v>0</v>
      </c>
      <c r="L44" s="91">
        <f>E44+F44+D44</f>
        <v>47290186</v>
      </c>
      <c r="M44" s="141"/>
      <c r="N44" s="105" t="s">
        <v>2172</v>
      </c>
      <c r="P44" s="218"/>
    </row>
    <row r="45" spans="1:16" ht="45" customHeight="1" collapsed="1" x14ac:dyDescent="0.2">
      <c r="A45" s="201">
        <v>26</v>
      </c>
      <c r="B45" s="478" t="s">
        <v>1856</v>
      </c>
      <c r="C45" s="478"/>
      <c r="D45" s="142">
        <f>ROUNDDOWN(D44*0.8,2)</f>
        <v>8664148.8000000007</v>
      </c>
      <c r="E45" s="142">
        <f>ROUNDDOWN(E44*0.8,2)</f>
        <v>480000</v>
      </c>
      <c r="F45" s="142">
        <f>ROUNDDOWN(F44*0.8,2)</f>
        <v>28688000</v>
      </c>
      <c r="G45" s="142">
        <f t="shared" ref="G45:K45" si="0">ROUNDDOWN(G44*0.8,2)</f>
        <v>0</v>
      </c>
      <c r="H45" s="142">
        <f t="shared" si="0"/>
        <v>0</v>
      </c>
      <c r="I45" s="142">
        <f t="shared" si="0"/>
        <v>0</v>
      </c>
      <c r="J45" s="142">
        <f t="shared" si="0"/>
        <v>0</v>
      </c>
      <c r="K45" s="142">
        <f t="shared" si="0"/>
        <v>0</v>
      </c>
      <c r="L45" s="91">
        <f>E45+F45+D45</f>
        <v>37832148.799999997</v>
      </c>
      <c r="N45" s="105" t="s">
        <v>1857</v>
      </c>
    </row>
    <row r="46" spans="1:16" ht="45" customHeight="1" thickBot="1" x14ac:dyDescent="0.25">
      <c r="A46" s="207">
        <v>27</v>
      </c>
      <c r="B46" s="472" t="s">
        <v>1858</v>
      </c>
      <c r="C46" s="472"/>
      <c r="D46" s="92">
        <f>IFERROR(D45/D44,0)</f>
        <v>0.8</v>
      </c>
      <c r="E46" s="92">
        <f>IFERROR(E45/E44,0)</f>
        <v>0.8</v>
      </c>
      <c r="F46" s="92">
        <f t="shared" ref="F46:K46" si="1">IFERROR(F45/F44,0)</f>
        <v>0.8</v>
      </c>
      <c r="G46" s="92">
        <f t="shared" si="1"/>
        <v>0</v>
      </c>
      <c r="H46" s="92">
        <f t="shared" si="1"/>
        <v>0</v>
      </c>
      <c r="I46" s="92">
        <f t="shared" si="1"/>
        <v>0</v>
      </c>
      <c r="J46" s="92">
        <f t="shared" si="1"/>
        <v>0</v>
      </c>
      <c r="K46" s="92">
        <f t="shared" si="1"/>
        <v>0</v>
      </c>
      <c r="L46" s="119">
        <f>L45/L44</f>
        <v>0.79999999999999993</v>
      </c>
      <c r="N46" s="105" t="s">
        <v>1812</v>
      </c>
    </row>
    <row r="47" spans="1:16" ht="13.5" thickBot="1" x14ac:dyDescent="0.25">
      <c r="A47" s="495"/>
      <c r="B47" s="495"/>
      <c r="C47" s="495"/>
      <c r="D47" s="495"/>
      <c r="E47" s="495"/>
      <c r="F47" s="495"/>
      <c r="G47" s="495"/>
      <c r="H47" s="495"/>
      <c r="I47" s="495"/>
      <c r="J47" s="495"/>
      <c r="K47" s="495"/>
      <c r="L47" s="495"/>
    </row>
    <row r="48" spans="1:16" ht="30" customHeight="1" x14ac:dyDescent="0.2">
      <c r="A48" s="496">
        <v>28</v>
      </c>
      <c r="B48" s="484" t="s">
        <v>1859</v>
      </c>
      <c r="C48" s="484"/>
      <c r="D48" s="484"/>
      <c r="E48" s="484"/>
      <c r="F48" s="484"/>
      <c r="G48" s="484"/>
      <c r="H48" s="484"/>
      <c r="I48" s="484"/>
      <c r="J48" s="484"/>
      <c r="K48" s="484"/>
      <c r="L48" s="498"/>
      <c r="N48" s="105" t="s">
        <v>1812</v>
      </c>
    </row>
    <row r="49" spans="1:19" ht="30" customHeight="1" x14ac:dyDescent="0.2">
      <c r="A49" s="497"/>
      <c r="B49" s="499" t="s">
        <v>1860</v>
      </c>
      <c r="C49" s="499"/>
      <c r="D49" s="500" t="s">
        <v>1861</v>
      </c>
      <c r="E49" s="501"/>
      <c r="F49" s="501"/>
      <c r="G49" s="501"/>
      <c r="H49" s="501"/>
      <c r="I49" s="501"/>
      <c r="J49" s="502"/>
      <c r="K49" s="500" t="s">
        <v>1862</v>
      </c>
      <c r="L49" s="503"/>
    </row>
    <row r="50" spans="1:19" ht="94.5" customHeight="1" x14ac:dyDescent="0.2">
      <c r="A50" s="497"/>
      <c r="B50" s="504" t="s">
        <v>2173</v>
      </c>
      <c r="C50" s="505"/>
      <c r="D50" s="473" t="s">
        <v>2174</v>
      </c>
      <c r="E50" s="474"/>
      <c r="F50" s="474"/>
      <c r="G50" s="474"/>
      <c r="H50" s="474"/>
      <c r="I50" s="474"/>
      <c r="J50" s="508"/>
      <c r="K50" s="509">
        <v>9999936</v>
      </c>
      <c r="L50" s="509"/>
    </row>
    <row r="51" spans="1:19" ht="24.75" customHeight="1" x14ac:dyDescent="0.2">
      <c r="A51" s="497"/>
      <c r="B51" s="506"/>
      <c r="C51" s="507"/>
      <c r="D51" s="510" t="s">
        <v>2175</v>
      </c>
      <c r="E51" s="510"/>
      <c r="F51" s="510"/>
      <c r="G51" s="510"/>
      <c r="H51" s="510"/>
      <c r="I51" s="510"/>
      <c r="J51" s="510"/>
      <c r="K51" s="511">
        <v>830250</v>
      </c>
      <c r="L51" s="512"/>
    </row>
    <row r="52" spans="1:19" ht="131.25" customHeight="1" x14ac:dyDescent="0.2">
      <c r="A52" s="497"/>
      <c r="B52" s="513" t="s">
        <v>2176</v>
      </c>
      <c r="C52" s="513"/>
      <c r="D52" s="514" t="s">
        <v>2012</v>
      </c>
      <c r="E52" s="514"/>
      <c r="F52" s="514"/>
      <c r="G52" s="514"/>
      <c r="H52" s="514"/>
      <c r="I52" s="514"/>
      <c r="J52" s="514"/>
      <c r="K52" s="509">
        <v>10000000</v>
      </c>
      <c r="L52" s="509"/>
      <c r="N52" s="120" t="e">
        <f>#REF!-F45</f>
        <v>#REF!</v>
      </c>
      <c r="O52" s="121"/>
      <c r="P52" s="121" t="s">
        <v>2013</v>
      </c>
      <c r="Q52" s="121"/>
      <c r="R52" s="121"/>
      <c r="S52" s="121"/>
    </row>
    <row r="53" spans="1:19" ht="21" customHeight="1" x14ac:dyDescent="0.2">
      <c r="A53" s="497"/>
      <c r="B53" s="513"/>
      <c r="C53" s="513"/>
      <c r="D53" s="514" t="s">
        <v>2014</v>
      </c>
      <c r="E53" s="514"/>
      <c r="F53" s="514"/>
      <c r="G53" s="514"/>
      <c r="H53" s="514"/>
      <c r="I53" s="514"/>
      <c r="J53" s="514"/>
      <c r="K53" s="509">
        <v>750000</v>
      </c>
      <c r="L53" s="509"/>
      <c r="N53" s="121"/>
      <c r="O53" s="121"/>
      <c r="P53" s="120">
        <f>K52+K54+K56</f>
        <v>33500000</v>
      </c>
      <c r="Q53" s="121"/>
      <c r="R53" s="120">
        <f>P53+P55+P57</f>
        <v>36460000</v>
      </c>
      <c r="S53" s="121"/>
    </row>
    <row r="54" spans="1:19" ht="135.75" customHeight="1" x14ac:dyDescent="0.2">
      <c r="A54" s="497"/>
      <c r="B54" s="515" t="s">
        <v>2177</v>
      </c>
      <c r="C54" s="516"/>
      <c r="D54" s="519" t="s">
        <v>2015</v>
      </c>
      <c r="E54" s="520"/>
      <c r="F54" s="520"/>
      <c r="G54" s="520"/>
      <c r="H54" s="520"/>
      <c r="I54" s="520"/>
      <c r="J54" s="521"/>
      <c r="K54" s="522">
        <v>10000000</v>
      </c>
      <c r="L54" s="523"/>
      <c r="N54" s="121"/>
      <c r="O54" s="121"/>
      <c r="P54" s="121" t="s">
        <v>2016</v>
      </c>
      <c r="Q54" s="121"/>
      <c r="R54" s="120">
        <f>R53-P55</f>
        <v>35860000</v>
      </c>
      <c r="S54" s="121"/>
    </row>
    <row r="55" spans="1:19" ht="19.5" customHeight="1" thickBot="1" x14ac:dyDescent="0.25">
      <c r="A55" s="497"/>
      <c r="B55" s="517"/>
      <c r="C55" s="518"/>
      <c r="D55" s="524" t="s">
        <v>2017</v>
      </c>
      <c r="E55" s="525"/>
      <c r="F55" s="525"/>
      <c r="G55" s="525"/>
      <c r="H55" s="525"/>
      <c r="I55" s="525"/>
      <c r="J55" s="526"/>
      <c r="K55" s="527">
        <v>750000</v>
      </c>
      <c r="L55" s="528"/>
      <c r="N55" s="121"/>
      <c r="O55" s="121"/>
      <c r="P55" s="121">
        <v>600000</v>
      </c>
      <c r="Q55" s="121"/>
      <c r="R55" s="121"/>
      <c r="S55" s="121"/>
    </row>
    <row r="56" spans="1:19" ht="171" customHeight="1" x14ac:dyDescent="0.2">
      <c r="A56" s="497"/>
      <c r="B56" s="529" t="s">
        <v>2178</v>
      </c>
      <c r="C56" s="530"/>
      <c r="D56" s="531" t="s">
        <v>2018</v>
      </c>
      <c r="E56" s="532"/>
      <c r="F56" s="532"/>
      <c r="G56" s="532"/>
      <c r="H56" s="532"/>
      <c r="I56" s="532"/>
      <c r="J56" s="533"/>
      <c r="K56" s="534">
        <v>13500000</v>
      </c>
      <c r="L56" s="535"/>
      <c r="N56" s="121"/>
      <c r="O56" s="84"/>
      <c r="P56" s="121" t="s">
        <v>2019</v>
      </c>
      <c r="Q56" s="121"/>
      <c r="R56" s="121"/>
      <c r="S56" s="121"/>
    </row>
    <row r="57" spans="1:19" ht="19.5" customHeight="1" thickBot="1" x14ac:dyDescent="0.25">
      <c r="A57" s="497"/>
      <c r="B57" s="515"/>
      <c r="C57" s="516"/>
      <c r="D57" s="536" t="s">
        <v>2017</v>
      </c>
      <c r="E57" s="537"/>
      <c r="F57" s="537"/>
      <c r="G57" s="537"/>
      <c r="H57" s="537"/>
      <c r="I57" s="537"/>
      <c r="J57" s="538"/>
      <c r="K57" s="539">
        <v>860000</v>
      </c>
      <c r="L57" s="540"/>
      <c r="N57" s="121"/>
      <c r="O57" s="121"/>
      <c r="P57" s="120">
        <f>K53+K55+K57</f>
        <v>2360000</v>
      </c>
      <c r="Q57" s="121"/>
      <c r="R57" s="121"/>
      <c r="S57" s="121"/>
    </row>
    <row r="58" spans="1:19" ht="128.25" customHeight="1" thickBot="1" x14ac:dyDescent="0.25">
      <c r="A58" s="203"/>
      <c r="B58" s="552" t="s">
        <v>2179</v>
      </c>
      <c r="C58" s="553"/>
      <c r="D58" s="554" t="s">
        <v>2020</v>
      </c>
      <c r="E58" s="554"/>
      <c r="F58" s="554"/>
      <c r="G58" s="554"/>
      <c r="H58" s="554"/>
      <c r="I58" s="554"/>
      <c r="J58" s="554"/>
      <c r="K58" s="555">
        <v>600000</v>
      </c>
      <c r="L58" s="556"/>
      <c r="O58" s="111"/>
    </row>
    <row r="59" spans="1:19" ht="15" customHeight="1" thickBot="1" x14ac:dyDescent="0.25">
      <c r="A59" s="462"/>
      <c r="B59" s="557"/>
      <c r="C59" s="557"/>
      <c r="D59" s="557"/>
      <c r="E59" s="557"/>
      <c r="F59" s="557"/>
      <c r="G59" s="557"/>
      <c r="H59" s="557"/>
      <c r="I59" s="557"/>
      <c r="J59" s="557"/>
      <c r="K59" s="557"/>
      <c r="L59" s="557"/>
    </row>
    <row r="60" spans="1:19" ht="30" customHeight="1" x14ac:dyDescent="0.2">
      <c r="A60" s="558">
        <v>29</v>
      </c>
      <c r="B60" s="560" t="s">
        <v>1955</v>
      </c>
      <c r="C60" s="560"/>
      <c r="D60" s="560"/>
      <c r="E60" s="560"/>
      <c r="F60" s="560"/>
      <c r="G60" s="560"/>
      <c r="H60" s="560"/>
      <c r="I60" s="560"/>
      <c r="J60" s="560"/>
      <c r="K60" s="560"/>
      <c r="L60" s="561"/>
      <c r="N60" s="105" t="s">
        <v>1863</v>
      </c>
    </row>
    <row r="61" spans="1:19" ht="42.75" customHeight="1" x14ac:dyDescent="0.2">
      <c r="A61" s="559"/>
      <c r="B61" s="500" t="s">
        <v>1864</v>
      </c>
      <c r="C61" s="501"/>
      <c r="D61" s="502"/>
      <c r="E61" s="500" t="s">
        <v>1865</v>
      </c>
      <c r="F61" s="502"/>
      <c r="G61" s="500" t="s">
        <v>1866</v>
      </c>
      <c r="H61" s="502"/>
      <c r="I61" s="562" t="s">
        <v>1867</v>
      </c>
      <c r="J61" s="563"/>
      <c r="K61" s="499" t="s">
        <v>1868</v>
      </c>
      <c r="L61" s="541"/>
    </row>
    <row r="62" spans="1:19" ht="42.75" hidden="1" customHeight="1" outlineLevel="1" x14ac:dyDescent="0.2">
      <c r="A62" s="559"/>
      <c r="B62" s="542"/>
      <c r="C62" s="543"/>
      <c r="D62" s="544"/>
      <c r="E62" s="219"/>
      <c r="F62" s="220"/>
      <c r="G62" s="219"/>
      <c r="H62" s="220"/>
      <c r="I62" s="221" t="s">
        <v>2180</v>
      </c>
      <c r="J62" s="222" t="s">
        <v>2181</v>
      </c>
      <c r="K62" s="219"/>
      <c r="L62" s="223"/>
    </row>
    <row r="63" spans="1:19" ht="31.5" customHeight="1" collapsed="1" x14ac:dyDescent="0.2">
      <c r="A63" s="559"/>
      <c r="B63" s="545" t="s">
        <v>1869</v>
      </c>
      <c r="C63" s="546"/>
      <c r="D63" s="547"/>
      <c r="E63" s="548" t="s">
        <v>1870</v>
      </c>
      <c r="F63" s="549"/>
      <c r="G63" s="548" t="s">
        <v>1871</v>
      </c>
      <c r="H63" s="549"/>
      <c r="I63" s="199"/>
      <c r="J63" s="138">
        <v>99300</v>
      </c>
      <c r="K63" s="550">
        <v>231666</v>
      </c>
      <c r="L63" s="551"/>
    </row>
    <row r="64" spans="1:19" ht="30" hidden="1" customHeight="1" outlineLevel="1" x14ac:dyDescent="0.2">
      <c r="A64" s="559"/>
      <c r="B64" s="566" t="s">
        <v>2182</v>
      </c>
      <c r="C64" s="567"/>
      <c r="D64" s="568"/>
      <c r="E64" s="548" t="s">
        <v>1870</v>
      </c>
      <c r="F64" s="549"/>
      <c r="G64" s="548" t="s">
        <v>1871</v>
      </c>
      <c r="H64" s="549"/>
      <c r="I64" s="199"/>
      <c r="J64" s="224">
        <v>2886</v>
      </c>
      <c r="K64" s="569" t="s">
        <v>1872</v>
      </c>
      <c r="L64" s="570"/>
      <c r="M64" s="118"/>
    </row>
    <row r="65" spans="1:14" ht="41.25" customHeight="1" collapsed="1" x14ac:dyDescent="0.2">
      <c r="A65" s="559"/>
      <c r="B65" s="545" t="s">
        <v>1873</v>
      </c>
      <c r="C65" s="546"/>
      <c r="D65" s="547"/>
      <c r="E65" s="548" t="s">
        <v>1874</v>
      </c>
      <c r="F65" s="549"/>
      <c r="G65" s="548" t="s">
        <v>1875</v>
      </c>
      <c r="H65" s="549"/>
      <c r="I65" s="199"/>
      <c r="J65" s="138">
        <v>1</v>
      </c>
      <c r="K65" s="564">
        <v>12</v>
      </c>
      <c r="L65" s="565"/>
    </row>
    <row r="66" spans="1:14" ht="51.75" customHeight="1" x14ac:dyDescent="0.2">
      <c r="A66" s="559"/>
      <c r="B66" s="545" t="s">
        <v>1876</v>
      </c>
      <c r="C66" s="546"/>
      <c r="D66" s="547"/>
      <c r="E66" s="548" t="s">
        <v>1874</v>
      </c>
      <c r="F66" s="549"/>
      <c r="G66" s="548" t="s">
        <v>1875</v>
      </c>
      <c r="H66" s="549"/>
      <c r="I66" s="199"/>
      <c r="J66" s="138">
        <v>1</v>
      </c>
      <c r="K66" s="564">
        <v>12</v>
      </c>
      <c r="L66" s="565"/>
    </row>
    <row r="67" spans="1:14" ht="27.75" customHeight="1" x14ac:dyDescent="0.2">
      <c r="A67" s="559"/>
      <c r="B67" s="545" t="s">
        <v>1877</v>
      </c>
      <c r="C67" s="546"/>
      <c r="D67" s="547"/>
      <c r="E67" s="548" t="s">
        <v>1874</v>
      </c>
      <c r="F67" s="549"/>
      <c r="G67" s="548" t="s">
        <v>1878</v>
      </c>
      <c r="H67" s="549"/>
      <c r="I67" s="199"/>
      <c r="J67" s="138">
        <v>43499936</v>
      </c>
      <c r="K67" s="550">
        <v>89000000</v>
      </c>
      <c r="L67" s="551"/>
      <c r="M67" s="118"/>
      <c r="N67" s="118"/>
    </row>
    <row r="68" spans="1:14" ht="41.25" customHeight="1" x14ac:dyDescent="0.2">
      <c r="A68" s="559"/>
      <c r="B68" s="545" t="s">
        <v>1879</v>
      </c>
      <c r="C68" s="546"/>
      <c r="D68" s="547"/>
      <c r="E68" s="548" t="s">
        <v>1870</v>
      </c>
      <c r="F68" s="549"/>
      <c r="G68" s="548" t="s">
        <v>1880</v>
      </c>
      <c r="H68" s="549"/>
      <c r="I68" s="199"/>
      <c r="J68" s="138">
        <v>0</v>
      </c>
      <c r="K68" s="569" t="s">
        <v>1872</v>
      </c>
      <c r="L68" s="570"/>
    </row>
    <row r="69" spans="1:14" ht="30" customHeight="1" x14ac:dyDescent="0.2">
      <c r="A69" s="559"/>
      <c r="B69" s="545" t="s">
        <v>1881</v>
      </c>
      <c r="C69" s="546"/>
      <c r="D69" s="547"/>
      <c r="E69" s="548" t="s">
        <v>1870</v>
      </c>
      <c r="F69" s="549"/>
      <c r="G69" s="548" t="s">
        <v>1880</v>
      </c>
      <c r="H69" s="549"/>
      <c r="I69" s="199"/>
      <c r="J69" s="138">
        <v>0</v>
      </c>
      <c r="K69" s="569" t="s">
        <v>1872</v>
      </c>
      <c r="L69" s="570"/>
    </row>
    <row r="70" spans="1:14" ht="41.25" customHeight="1" thickBot="1" x14ac:dyDescent="0.25">
      <c r="A70" s="446"/>
      <c r="B70" s="571" t="s">
        <v>1882</v>
      </c>
      <c r="C70" s="572"/>
      <c r="D70" s="573"/>
      <c r="E70" s="574" t="s">
        <v>1874</v>
      </c>
      <c r="F70" s="575"/>
      <c r="G70" s="574" t="s">
        <v>1875</v>
      </c>
      <c r="H70" s="575"/>
      <c r="I70" s="139"/>
      <c r="J70" s="140">
        <v>2</v>
      </c>
      <c r="K70" s="576" t="s">
        <v>1872</v>
      </c>
      <c r="L70" s="577"/>
      <c r="M70" s="117"/>
    </row>
    <row r="71" spans="1:14" ht="15" customHeight="1" thickBot="1" x14ac:dyDescent="0.25">
      <c r="A71" s="578"/>
      <c r="B71" s="579"/>
      <c r="C71" s="579"/>
      <c r="D71" s="579"/>
      <c r="E71" s="579"/>
      <c r="F71" s="579"/>
      <c r="G71" s="579"/>
      <c r="H71" s="579"/>
      <c r="I71" s="579"/>
      <c r="J71" s="579"/>
      <c r="K71" s="579"/>
      <c r="L71" s="580"/>
    </row>
    <row r="72" spans="1:14" ht="30" customHeight="1" thickBot="1" x14ac:dyDescent="0.25">
      <c r="A72" s="93">
        <v>30</v>
      </c>
      <c r="B72" s="581" t="s">
        <v>1883</v>
      </c>
      <c r="C72" s="581"/>
      <c r="D72" s="582" t="s">
        <v>1884</v>
      </c>
      <c r="E72" s="582"/>
      <c r="F72" s="582"/>
      <c r="G72" s="582"/>
      <c r="H72" s="582"/>
      <c r="I72" s="582"/>
      <c r="J72" s="582"/>
      <c r="K72" s="582"/>
      <c r="L72" s="583"/>
    </row>
    <row r="100" spans="1:1" x14ac:dyDescent="0.2">
      <c r="A100" s="109" t="s">
        <v>1885</v>
      </c>
    </row>
    <row r="101" spans="1:1" x14ac:dyDescent="0.2">
      <c r="A101" s="109" t="s">
        <v>14</v>
      </c>
    </row>
    <row r="102" spans="1:1" x14ac:dyDescent="0.2">
      <c r="A102" s="109" t="s">
        <v>1886</v>
      </c>
    </row>
    <row r="103" spans="1:1" x14ac:dyDescent="0.2">
      <c r="A103" s="109" t="s">
        <v>1887</v>
      </c>
    </row>
    <row r="104" spans="1:1" x14ac:dyDescent="0.2">
      <c r="A104" s="109" t="s">
        <v>1888</v>
      </c>
    </row>
    <row r="105" spans="1:1" x14ac:dyDescent="0.2">
      <c r="A105" s="109" t="s">
        <v>1889</v>
      </c>
    </row>
    <row r="106" spans="1:1" x14ac:dyDescent="0.2">
      <c r="A106" s="109" t="s">
        <v>1890</v>
      </c>
    </row>
    <row r="107" spans="1:1" x14ac:dyDescent="0.2">
      <c r="A107" s="109" t="s">
        <v>1891</v>
      </c>
    </row>
    <row r="108" spans="1:1" x14ac:dyDescent="0.2">
      <c r="A108" s="109" t="s">
        <v>1892</v>
      </c>
    </row>
    <row r="109" spans="1:1" x14ac:dyDescent="0.2">
      <c r="A109" s="109" t="s">
        <v>1893</v>
      </c>
    </row>
    <row r="110" spans="1:1" x14ac:dyDescent="0.2">
      <c r="A110" s="109" t="s">
        <v>1894</v>
      </c>
    </row>
    <row r="111" spans="1:1" x14ac:dyDescent="0.2">
      <c r="A111" s="109" t="s">
        <v>1895</v>
      </c>
    </row>
    <row r="112" spans="1:1" x14ac:dyDescent="0.2">
      <c r="A112" s="109" t="s">
        <v>1896</v>
      </c>
    </row>
    <row r="113" spans="1:1" x14ac:dyDescent="0.2">
      <c r="A113" s="109" t="s">
        <v>1897</v>
      </c>
    </row>
    <row r="114" spans="1:1" x14ac:dyDescent="0.2">
      <c r="A114" s="109" t="s">
        <v>1898</v>
      </c>
    </row>
    <row r="115" spans="1:1" x14ac:dyDescent="0.2">
      <c r="A115" s="109" t="s">
        <v>1899</v>
      </c>
    </row>
    <row r="116" spans="1:1" x14ac:dyDescent="0.2">
      <c r="A116" s="109" t="s">
        <v>1900</v>
      </c>
    </row>
    <row r="117" spans="1:1" x14ac:dyDescent="0.2">
      <c r="A117" s="109" t="s">
        <v>1901</v>
      </c>
    </row>
    <row r="118" spans="1:1" ht="15" x14ac:dyDescent="0.25">
      <c r="A118" s="103"/>
    </row>
    <row r="119" spans="1:1" ht="15" x14ac:dyDescent="0.25">
      <c r="A119" s="103"/>
    </row>
    <row r="120" spans="1:1" x14ac:dyDescent="0.2">
      <c r="A120" s="94" t="s">
        <v>1902</v>
      </c>
    </row>
    <row r="121" spans="1:1" x14ac:dyDescent="0.2">
      <c r="A121" s="94" t="s">
        <v>1903</v>
      </c>
    </row>
    <row r="122" spans="1:1" x14ac:dyDescent="0.2">
      <c r="A122" s="94" t="s">
        <v>1829</v>
      </c>
    </row>
    <row r="123" spans="1:1" x14ac:dyDescent="0.2">
      <c r="A123" s="94" t="s">
        <v>1904</v>
      </c>
    </row>
    <row r="124" spans="1:1" ht="15" x14ac:dyDescent="0.25">
      <c r="A124" s="103"/>
    </row>
    <row r="125" spans="1:1" ht="15" x14ac:dyDescent="0.25">
      <c r="A125" s="103"/>
    </row>
    <row r="126" spans="1:1" x14ac:dyDescent="0.2">
      <c r="A126" s="109" t="s">
        <v>1905</v>
      </c>
    </row>
    <row r="127" spans="1:1" x14ac:dyDescent="0.2">
      <c r="A127" s="109" t="s">
        <v>1906</v>
      </c>
    </row>
    <row r="128" spans="1:1" x14ac:dyDescent="0.2">
      <c r="A128" s="109" t="s">
        <v>1907</v>
      </c>
    </row>
    <row r="129" spans="1:1" x14ac:dyDescent="0.2">
      <c r="A129" s="109" t="s">
        <v>1908</v>
      </c>
    </row>
    <row r="130" spans="1:1" x14ac:dyDescent="0.2">
      <c r="A130" s="109" t="s">
        <v>1909</v>
      </c>
    </row>
    <row r="131" spans="1:1" x14ac:dyDescent="0.2">
      <c r="A131" s="109" t="s">
        <v>1910</v>
      </c>
    </row>
    <row r="132" spans="1:1" x14ac:dyDescent="0.2">
      <c r="A132" s="109" t="s">
        <v>1911</v>
      </c>
    </row>
    <row r="133" spans="1:1" x14ac:dyDescent="0.2">
      <c r="A133" s="109" t="s">
        <v>1912</v>
      </c>
    </row>
    <row r="134" spans="1:1" x14ac:dyDescent="0.2">
      <c r="A134" s="109" t="s">
        <v>1913</v>
      </c>
    </row>
    <row r="135" spans="1:1" x14ac:dyDescent="0.2">
      <c r="A135" s="109" t="s">
        <v>1914</v>
      </c>
    </row>
    <row r="136" spans="1:1" x14ac:dyDescent="0.2">
      <c r="A136" s="109" t="s">
        <v>1915</v>
      </c>
    </row>
    <row r="137" spans="1:1" x14ac:dyDescent="0.2">
      <c r="A137" s="109" t="s">
        <v>1831</v>
      </c>
    </row>
    <row r="138" spans="1:1" x14ac:dyDescent="0.2">
      <c r="A138" s="109" t="s">
        <v>1916</v>
      </c>
    </row>
    <row r="139" spans="1:1" x14ac:dyDescent="0.2">
      <c r="A139" s="109" t="s">
        <v>1917</v>
      </c>
    </row>
    <row r="140" spans="1:1" x14ac:dyDescent="0.2">
      <c r="A140" s="109" t="s">
        <v>1918</v>
      </c>
    </row>
    <row r="141" spans="1:1" x14ac:dyDescent="0.2">
      <c r="A141" s="109" t="s">
        <v>1919</v>
      </c>
    </row>
    <row r="142" spans="1:1" x14ac:dyDescent="0.2">
      <c r="A142" s="109" t="s">
        <v>1920</v>
      </c>
    </row>
    <row r="143" spans="1:1" x14ac:dyDescent="0.2">
      <c r="A143" s="109" t="s">
        <v>1921</v>
      </c>
    </row>
    <row r="144" spans="1:1" x14ac:dyDescent="0.2">
      <c r="A144" s="109" t="s">
        <v>1922</v>
      </c>
    </row>
    <row r="145" spans="1:1" x14ac:dyDescent="0.2">
      <c r="A145" s="109" t="s">
        <v>1923</v>
      </c>
    </row>
    <row r="146" spans="1:1" x14ac:dyDescent="0.2">
      <c r="A146" s="109" t="s">
        <v>1924</v>
      </c>
    </row>
    <row r="147" spans="1:1" x14ac:dyDescent="0.2">
      <c r="A147" s="109" t="s">
        <v>1925</v>
      </c>
    </row>
    <row r="148" spans="1:1" x14ac:dyDescent="0.2">
      <c r="A148" s="109" t="s">
        <v>1926</v>
      </c>
    </row>
    <row r="149" spans="1:1" x14ac:dyDescent="0.2">
      <c r="A149" s="109" t="s">
        <v>1927</v>
      </c>
    </row>
    <row r="150" spans="1:1" x14ac:dyDescent="0.2">
      <c r="A150" s="109" t="s">
        <v>1928</v>
      </c>
    </row>
    <row r="151" spans="1:1" x14ac:dyDescent="0.2">
      <c r="A151" s="109" t="s">
        <v>1929</v>
      </c>
    </row>
    <row r="152" spans="1:1" x14ac:dyDescent="0.2">
      <c r="A152" s="109" t="s">
        <v>1930</v>
      </c>
    </row>
    <row r="153" spans="1:1" x14ac:dyDescent="0.2">
      <c r="A153" s="109" t="s">
        <v>1931</v>
      </c>
    </row>
    <row r="154" spans="1:1" x14ac:dyDescent="0.2">
      <c r="A154" s="109" t="s">
        <v>1932</v>
      </c>
    </row>
    <row r="155" spans="1:1" x14ac:dyDescent="0.2">
      <c r="A155" s="109" t="s">
        <v>1933</v>
      </c>
    </row>
    <row r="156" spans="1:1" x14ac:dyDescent="0.2">
      <c r="A156" s="109" t="s">
        <v>1934</v>
      </c>
    </row>
    <row r="157" spans="1:1" x14ac:dyDescent="0.2">
      <c r="A157" s="109" t="s">
        <v>1935</v>
      </c>
    </row>
    <row r="158" spans="1:1" x14ac:dyDescent="0.2">
      <c r="A158" s="109" t="s">
        <v>1936</v>
      </c>
    </row>
    <row r="159" spans="1:1" x14ac:dyDescent="0.2">
      <c r="A159" s="109" t="s">
        <v>1937</v>
      </c>
    </row>
    <row r="160" spans="1:1" x14ac:dyDescent="0.2">
      <c r="A160" s="109" t="s">
        <v>1938</v>
      </c>
    </row>
    <row r="161" spans="1:1" x14ac:dyDescent="0.2">
      <c r="A161" s="109" t="s">
        <v>1939</v>
      </c>
    </row>
    <row r="162" spans="1:1" x14ac:dyDescent="0.2">
      <c r="A162" s="109" t="s">
        <v>1940</v>
      </c>
    </row>
    <row r="163" spans="1:1" ht="15" x14ac:dyDescent="0.25">
      <c r="A163" s="103"/>
    </row>
    <row r="164" spans="1:1" ht="15" x14ac:dyDescent="0.25">
      <c r="A164" s="103"/>
    </row>
    <row r="165" spans="1:1" x14ac:dyDescent="0.2">
      <c r="A165" s="110" t="s">
        <v>1833</v>
      </c>
    </row>
    <row r="166" spans="1:1" x14ac:dyDescent="0.2">
      <c r="A166" s="110" t="s">
        <v>1941</v>
      </c>
    </row>
    <row r="167" spans="1:1" ht="15" x14ac:dyDescent="0.25">
      <c r="A167" s="103"/>
    </row>
    <row r="168" spans="1:1" ht="15" x14ac:dyDescent="0.25">
      <c r="A168" s="103"/>
    </row>
    <row r="169" spans="1:1" x14ac:dyDescent="0.2">
      <c r="A169" s="110" t="s">
        <v>1942</v>
      </c>
    </row>
    <row r="170" spans="1:1" x14ac:dyDescent="0.2">
      <c r="A170" s="110" t="s">
        <v>1943</v>
      </c>
    </row>
    <row r="171" spans="1:1" x14ac:dyDescent="0.2">
      <c r="A171" s="110" t="s">
        <v>1835</v>
      </c>
    </row>
    <row r="172" spans="1:1" x14ac:dyDescent="0.2">
      <c r="A172" s="110" t="s">
        <v>1944</v>
      </c>
    </row>
    <row r="173" spans="1:1" ht="15" x14ac:dyDescent="0.25">
      <c r="A173" s="103"/>
    </row>
    <row r="174" spans="1:1" ht="15" x14ac:dyDescent="0.25">
      <c r="A174" s="103"/>
    </row>
    <row r="175" spans="1:1" x14ac:dyDescent="0.2">
      <c r="A175" s="110" t="s">
        <v>1945</v>
      </c>
    </row>
    <row r="176" spans="1:1" x14ac:dyDescent="0.2">
      <c r="A176" s="110" t="s">
        <v>1946</v>
      </c>
    </row>
    <row r="177" spans="1:1" x14ac:dyDescent="0.2">
      <c r="A177" s="110" t="s">
        <v>1837</v>
      </c>
    </row>
    <row r="178" spans="1:1" x14ac:dyDescent="0.2">
      <c r="A178" s="110" t="s">
        <v>1947</v>
      </c>
    </row>
    <row r="179" spans="1:1" x14ac:dyDescent="0.2">
      <c r="A179" s="110" t="s">
        <v>1948</v>
      </c>
    </row>
    <row r="180" spans="1:1" x14ac:dyDescent="0.2">
      <c r="A180" s="110" t="s">
        <v>1949</v>
      </c>
    </row>
  </sheetData>
  <autoFilter ref="N1:N183"/>
  <mergeCells count="156">
    <mergeCell ref="B70:D70"/>
    <mergeCell ref="E70:F70"/>
    <mergeCell ref="G70:H70"/>
    <mergeCell ref="K70:L70"/>
    <mergeCell ref="A71:L71"/>
    <mergeCell ref="B72:C72"/>
    <mergeCell ref="D72:L72"/>
    <mergeCell ref="B68:D68"/>
    <mergeCell ref="E68:F68"/>
    <mergeCell ref="G68:H68"/>
    <mergeCell ref="K68:L68"/>
    <mergeCell ref="B69:D69"/>
    <mergeCell ref="E69:F69"/>
    <mergeCell ref="G69:H69"/>
    <mergeCell ref="K69:L69"/>
    <mergeCell ref="K66:L66"/>
    <mergeCell ref="B67:D67"/>
    <mergeCell ref="E67:F67"/>
    <mergeCell ref="G67:H67"/>
    <mergeCell ref="K67:L67"/>
    <mergeCell ref="B64:D64"/>
    <mergeCell ref="E64:F64"/>
    <mergeCell ref="G64:H64"/>
    <mergeCell ref="K64:L64"/>
    <mergeCell ref="B65:D65"/>
    <mergeCell ref="E65:F65"/>
    <mergeCell ref="G65:H65"/>
    <mergeCell ref="K65:L65"/>
    <mergeCell ref="B56:C57"/>
    <mergeCell ref="D56:J56"/>
    <mergeCell ref="K56:L56"/>
    <mergeCell ref="D57:J57"/>
    <mergeCell ref="K57:L57"/>
    <mergeCell ref="K61:L61"/>
    <mergeCell ref="B62:D62"/>
    <mergeCell ref="B63:D63"/>
    <mergeCell ref="E63:F63"/>
    <mergeCell ref="G63:H63"/>
    <mergeCell ref="K63:L63"/>
    <mergeCell ref="B58:C58"/>
    <mergeCell ref="D58:J58"/>
    <mergeCell ref="K58:L58"/>
    <mergeCell ref="A59:L59"/>
    <mergeCell ref="A60:A70"/>
    <mergeCell ref="B60:L60"/>
    <mergeCell ref="B61:D61"/>
    <mergeCell ref="E61:F61"/>
    <mergeCell ref="G61:H61"/>
    <mergeCell ref="I61:J61"/>
    <mergeCell ref="B66:D66"/>
    <mergeCell ref="E66:F66"/>
    <mergeCell ref="G66:H66"/>
    <mergeCell ref="B44:C44"/>
    <mergeCell ref="B45:C45"/>
    <mergeCell ref="B46:C46"/>
    <mergeCell ref="A47:L47"/>
    <mergeCell ref="A48:A57"/>
    <mergeCell ref="B48:L48"/>
    <mergeCell ref="B49:C49"/>
    <mergeCell ref="D49:J49"/>
    <mergeCell ref="K49:L49"/>
    <mergeCell ref="B50:C51"/>
    <mergeCell ref="D50:J50"/>
    <mergeCell ref="K50:L50"/>
    <mergeCell ref="D51:J51"/>
    <mergeCell ref="K51:L51"/>
    <mergeCell ref="B52:C53"/>
    <mergeCell ref="D52:J52"/>
    <mergeCell ref="K52:L52"/>
    <mergeCell ref="D53:J53"/>
    <mergeCell ref="K53:L53"/>
    <mergeCell ref="B54:C55"/>
    <mergeCell ref="D54:J54"/>
    <mergeCell ref="K54:L54"/>
    <mergeCell ref="D55:J55"/>
    <mergeCell ref="K55:L55"/>
    <mergeCell ref="B39:C39"/>
    <mergeCell ref="D39:L39"/>
    <mergeCell ref="A40:L40"/>
    <mergeCell ref="A41:C41"/>
    <mergeCell ref="B42:C42"/>
    <mergeCell ref="B43:C43"/>
    <mergeCell ref="A37:L37"/>
    <mergeCell ref="B38:C38"/>
    <mergeCell ref="D38:E38"/>
    <mergeCell ref="F38:G38"/>
    <mergeCell ref="H38:I38"/>
    <mergeCell ref="J38:L38"/>
    <mergeCell ref="B34:C34"/>
    <mergeCell ref="D34:L34"/>
    <mergeCell ref="B35:C35"/>
    <mergeCell ref="D35:L35"/>
    <mergeCell ref="B36:C36"/>
    <mergeCell ref="D36:L36"/>
    <mergeCell ref="B30:C30"/>
    <mergeCell ref="D30:L30"/>
    <mergeCell ref="A31:L31"/>
    <mergeCell ref="B32:C32"/>
    <mergeCell ref="D32:L32"/>
    <mergeCell ref="B33:C33"/>
    <mergeCell ref="D33:L33"/>
    <mergeCell ref="B26:C26"/>
    <mergeCell ref="D26:L26"/>
    <mergeCell ref="A27:A28"/>
    <mergeCell ref="B27:C28"/>
    <mergeCell ref="D27:L28"/>
    <mergeCell ref="B29:C29"/>
    <mergeCell ref="D29:L29"/>
    <mergeCell ref="A22:L22"/>
    <mergeCell ref="B23:C23"/>
    <mergeCell ref="D23:L23"/>
    <mergeCell ref="B24:C24"/>
    <mergeCell ref="D24:L24"/>
    <mergeCell ref="B25:C25"/>
    <mergeCell ref="D25:L25"/>
    <mergeCell ref="A19:L19"/>
    <mergeCell ref="B20:C20"/>
    <mergeCell ref="D20:L20"/>
    <mergeCell ref="B21:C21"/>
    <mergeCell ref="D21:L21"/>
    <mergeCell ref="B15:D15"/>
    <mergeCell ref="E15:L15"/>
    <mergeCell ref="B16:D16"/>
    <mergeCell ref="E16:L16"/>
    <mergeCell ref="B17:D17"/>
    <mergeCell ref="E17:L1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L1"/>
    <mergeCell ref="B2:E2"/>
    <mergeCell ref="F2:L2"/>
    <mergeCell ref="A3:L3"/>
    <mergeCell ref="A4:L4"/>
    <mergeCell ref="B5:D5"/>
    <mergeCell ref="E5:L5"/>
    <mergeCell ref="A6:A7"/>
    <mergeCell ref="B6:D7"/>
    <mergeCell ref="E6:L6"/>
    <mergeCell ref="F7:H7"/>
    <mergeCell ref="J7:L7"/>
  </mergeCells>
  <conditionalFormatting sqref="D27">
    <cfRule type="containsText" dxfId="20" priority="4" stopIfTrue="1" operator="containsText" text="wybierz">
      <formula>NOT(ISERROR(SEARCH("wybierz",D27)))</formula>
    </cfRule>
  </conditionalFormatting>
  <conditionalFormatting sqref="D29">
    <cfRule type="containsText" dxfId="19" priority="3" stopIfTrue="1" operator="containsText" text="wybierz">
      <formula>NOT(ISERROR(SEARCH("wybierz",D29)))</formula>
    </cfRule>
  </conditionalFormatting>
  <conditionalFormatting sqref="D24:D26">
    <cfRule type="containsText" dxfId="18" priority="5" stopIfTrue="1" operator="containsText" text="wybierz">
      <formula>NOT(ISERROR(SEARCH("wybierz",D24)))</formula>
    </cfRule>
  </conditionalFormatting>
  <conditionalFormatting sqref="D30">
    <cfRule type="containsText" dxfId="17" priority="2" stopIfTrue="1" operator="containsText" text="wybierz">
      <formula>NOT(ISERROR(SEARCH("wybierz",D30)))</formula>
    </cfRule>
  </conditionalFormatting>
  <conditionalFormatting sqref="F38:G38">
    <cfRule type="containsText" dxfId="16" priority="1" stopIfTrue="1" operator="containsText" text="wybierz">
      <formula>NOT(ISERROR(SEARCH("wybierz",F38)))</formula>
    </cfRule>
  </conditionalFormatting>
  <dataValidations count="7">
    <dataValidation type="list" allowBlank="1" showInputMessage="1" showErrorMessage="1" prompt="wybierz narzędzie PP" sqref="D21:L21">
      <formula1>$A$111:$A$147</formula1>
    </dataValidation>
    <dataValidation type="list" allowBlank="1" showInputMessage="1" showErrorMessage="1" sqref="D20:L20">
      <formula1>$A$106:$A$109</formula1>
    </dataValidation>
    <dataValidation type="list" allowBlank="1" showInputMessage="1" showErrorMessage="1" prompt="wybierz PI z listy" sqref="D25:L25">
      <formula1>$A$167:$A$172</formula1>
    </dataValidation>
    <dataValidation type="list" allowBlank="1" showInputMessage="1" showErrorMessage="1" prompt="wybierz fundusz" sqref="D23:L23">
      <formula1>$A$157:$A$158</formula1>
    </dataValidation>
    <dataValidation type="list" allowBlank="1" showInputMessage="1" showErrorMessage="1" prompt="wybierz Cel Tematyczny" sqref="D24:L24">
      <formula1>$A$161:$A$164</formula1>
    </dataValidation>
    <dataValidation type="list" allowBlank="1" showInputMessage="1" showErrorMessage="1" prompt="wybierz Program z listy" sqref="E12:L12">
      <formula1>$A$92:$A$109</formula1>
    </dataValidation>
    <dataValidation allowBlank="1" showInputMessage="1" showErrorMessage="1" prompt="zgodnie z właściwym PO" sqref="E13:L15"/>
  </dataValidations>
  <printOptions horizontalCentered="1" verticalCentered="1"/>
  <pageMargins left="0.23622047244094491" right="0.23622047244094491" top="0.74803149606299213" bottom="0.74803149606299213" header="0.31496062992125984" footer="0.31496062992125984"/>
  <pageSetup paperSize="9" scale="51" fitToHeight="5" orientation="portrait" r:id="rId1"/>
  <headerFooter>
    <oddHeader>&amp;CFiszka projektu pozakonkursowego</oddHeader>
  </headerFooter>
  <rowBreaks count="3" manualBreakCount="3">
    <brk id="27" max="11" man="1"/>
    <brk id="32" max="11" man="1"/>
    <brk id="36"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W166"/>
  <sheetViews>
    <sheetView view="pageBreakPreview" topLeftCell="A34" zoomScale="80" zoomScaleNormal="75" zoomScaleSheetLayoutView="80" workbookViewId="0">
      <selection activeCell="O18" sqref="O18"/>
    </sheetView>
  </sheetViews>
  <sheetFormatPr defaultColWidth="10" defaultRowHeight="12.75" x14ac:dyDescent="0.2"/>
  <cols>
    <col min="1" max="1" width="5.7109375" style="166" customWidth="1"/>
    <col min="2" max="2" width="10" style="166"/>
    <col min="3" max="3" width="20.42578125" style="166" customWidth="1"/>
    <col min="4" max="4" width="10.28515625" style="166" customWidth="1"/>
    <col min="5" max="5" width="14.5703125" style="166" customWidth="1"/>
    <col min="6" max="6" width="17.28515625" style="166" customWidth="1"/>
    <col min="7" max="7" width="9.28515625" style="166" customWidth="1"/>
    <col min="8" max="8" width="7.42578125" style="166" customWidth="1"/>
    <col min="9" max="9" width="10.7109375" style="166" customWidth="1"/>
    <col min="10" max="10" width="9.5703125" style="166" customWidth="1"/>
    <col min="11" max="11" width="10.28515625" style="166" customWidth="1"/>
    <col min="12" max="12" width="38" style="166" customWidth="1"/>
    <col min="13" max="14" width="10" style="166"/>
    <col min="15" max="15" width="38" style="166" customWidth="1"/>
    <col min="16" max="256" width="10" style="166"/>
    <col min="257" max="257" width="5.7109375" style="166" customWidth="1"/>
    <col min="258" max="258" width="10" style="166"/>
    <col min="259" max="259" width="20.42578125" style="166" customWidth="1"/>
    <col min="260" max="260" width="10.28515625" style="166" customWidth="1"/>
    <col min="261" max="261" width="14.5703125" style="166" customWidth="1"/>
    <col min="262" max="262" width="17.28515625" style="166" customWidth="1"/>
    <col min="263" max="263" width="9.28515625" style="166" customWidth="1"/>
    <col min="264" max="264" width="7.42578125" style="166" customWidth="1"/>
    <col min="265" max="265" width="10.7109375" style="166" customWidth="1"/>
    <col min="266" max="266" width="9.5703125" style="166" customWidth="1"/>
    <col min="267" max="267" width="10.28515625" style="166" customWidth="1"/>
    <col min="268" max="268" width="38" style="166" customWidth="1"/>
    <col min="269" max="270" width="10" style="166"/>
    <col min="271" max="271" width="38" style="166" customWidth="1"/>
    <col min="272" max="512" width="10" style="166"/>
    <col min="513" max="513" width="5.7109375" style="166" customWidth="1"/>
    <col min="514" max="514" width="10" style="166"/>
    <col min="515" max="515" width="20.42578125" style="166" customWidth="1"/>
    <col min="516" max="516" width="10.28515625" style="166" customWidth="1"/>
    <col min="517" max="517" width="14.5703125" style="166" customWidth="1"/>
    <col min="518" max="518" width="17.28515625" style="166" customWidth="1"/>
    <col min="519" max="519" width="9.28515625" style="166" customWidth="1"/>
    <col min="520" max="520" width="7.42578125" style="166" customWidth="1"/>
    <col min="521" max="521" width="10.7109375" style="166" customWidth="1"/>
    <col min="522" max="522" width="9.5703125" style="166" customWidth="1"/>
    <col min="523" max="523" width="10.28515625" style="166" customWidth="1"/>
    <col min="524" max="524" width="38" style="166" customWidth="1"/>
    <col min="525" max="526" width="10" style="166"/>
    <col min="527" max="527" width="38" style="166" customWidth="1"/>
    <col min="528" max="768" width="10" style="166"/>
    <col min="769" max="769" width="5.7109375" style="166" customWidth="1"/>
    <col min="770" max="770" width="10" style="166"/>
    <col min="771" max="771" width="20.42578125" style="166" customWidth="1"/>
    <col min="772" max="772" width="10.28515625" style="166" customWidth="1"/>
    <col min="773" max="773" width="14.5703125" style="166" customWidth="1"/>
    <col min="774" max="774" width="17.28515625" style="166" customWidth="1"/>
    <col min="775" max="775" width="9.28515625" style="166" customWidth="1"/>
    <col min="776" max="776" width="7.42578125" style="166" customWidth="1"/>
    <col min="777" max="777" width="10.7109375" style="166" customWidth="1"/>
    <col min="778" max="778" width="9.5703125" style="166" customWidth="1"/>
    <col min="779" max="779" width="10.28515625" style="166" customWidth="1"/>
    <col min="780" max="780" width="38" style="166" customWidth="1"/>
    <col min="781" max="782" width="10" style="166"/>
    <col min="783" max="783" width="38" style="166" customWidth="1"/>
    <col min="784" max="1024" width="10" style="166"/>
    <col min="1025" max="1025" width="5.7109375" style="166" customWidth="1"/>
    <col min="1026" max="1026" width="10" style="166"/>
    <col min="1027" max="1027" width="20.42578125" style="166" customWidth="1"/>
    <col min="1028" max="1028" width="10.28515625" style="166" customWidth="1"/>
    <col min="1029" max="1029" width="14.5703125" style="166" customWidth="1"/>
    <col min="1030" max="1030" width="17.28515625" style="166" customWidth="1"/>
    <col min="1031" max="1031" width="9.28515625" style="166" customWidth="1"/>
    <col min="1032" max="1032" width="7.42578125" style="166" customWidth="1"/>
    <col min="1033" max="1033" width="10.7109375" style="166" customWidth="1"/>
    <col min="1034" max="1034" width="9.5703125" style="166" customWidth="1"/>
    <col min="1035" max="1035" width="10.28515625" style="166" customWidth="1"/>
    <col min="1036" max="1036" width="38" style="166" customWidth="1"/>
    <col min="1037" max="1038" width="10" style="166"/>
    <col min="1039" max="1039" width="38" style="166" customWidth="1"/>
    <col min="1040" max="1280" width="10" style="166"/>
    <col min="1281" max="1281" width="5.7109375" style="166" customWidth="1"/>
    <col min="1282" max="1282" width="10" style="166"/>
    <col min="1283" max="1283" width="20.42578125" style="166" customWidth="1"/>
    <col min="1284" max="1284" width="10.28515625" style="166" customWidth="1"/>
    <col min="1285" max="1285" width="14.5703125" style="166" customWidth="1"/>
    <col min="1286" max="1286" width="17.28515625" style="166" customWidth="1"/>
    <col min="1287" max="1287" width="9.28515625" style="166" customWidth="1"/>
    <col min="1288" max="1288" width="7.42578125" style="166" customWidth="1"/>
    <col min="1289" max="1289" width="10.7109375" style="166" customWidth="1"/>
    <col min="1290" max="1290" width="9.5703125" style="166" customWidth="1"/>
    <col min="1291" max="1291" width="10.28515625" style="166" customWidth="1"/>
    <col min="1292" max="1292" width="38" style="166" customWidth="1"/>
    <col min="1293" max="1294" width="10" style="166"/>
    <col min="1295" max="1295" width="38" style="166" customWidth="1"/>
    <col min="1296" max="1536" width="10" style="166"/>
    <col min="1537" max="1537" width="5.7109375" style="166" customWidth="1"/>
    <col min="1538" max="1538" width="10" style="166"/>
    <col min="1539" max="1539" width="20.42578125" style="166" customWidth="1"/>
    <col min="1540" max="1540" width="10.28515625" style="166" customWidth="1"/>
    <col min="1541" max="1541" width="14.5703125" style="166" customWidth="1"/>
    <col min="1542" max="1542" width="17.28515625" style="166" customWidth="1"/>
    <col min="1543" max="1543" width="9.28515625" style="166" customWidth="1"/>
    <col min="1544" max="1544" width="7.42578125" style="166" customWidth="1"/>
    <col min="1545" max="1545" width="10.7109375" style="166" customWidth="1"/>
    <col min="1546" max="1546" width="9.5703125" style="166" customWidth="1"/>
    <col min="1547" max="1547" width="10.28515625" style="166" customWidth="1"/>
    <col min="1548" max="1548" width="38" style="166" customWidth="1"/>
    <col min="1549" max="1550" width="10" style="166"/>
    <col min="1551" max="1551" width="38" style="166" customWidth="1"/>
    <col min="1552" max="1792" width="10" style="166"/>
    <col min="1793" max="1793" width="5.7109375" style="166" customWidth="1"/>
    <col min="1794" max="1794" width="10" style="166"/>
    <col min="1795" max="1795" width="20.42578125" style="166" customWidth="1"/>
    <col min="1796" max="1796" width="10.28515625" style="166" customWidth="1"/>
    <col min="1797" max="1797" width="14.5703125" style="166" customWidth="1"/>
    <col min="1798" max="1798" width="17.28515625" style="166" customWidth="1"/>
    <col min="1799" max="1799" width="9.28515625" style="166" customWidth="1"/>
    <col min="1800" max="1800" width="7.42578125" style="166" customWidth="1"/>
    <col min="1801" max="1801" width="10.7109375" style="166" customWidth="1"/>
    <col min="1802" max="1802" width="9.5703125" style="166" customWidth="1"/>
    <col min="1803" max="1803" width="10.28515625" style="166" customWidth="1"/>
    <col min="1804" max="1804" width="38" style="166" customWidth="1"/>
    <col min="1805" max="1806" width="10" style="166"/>
    <col min="1807" max="1807" width="38" style="166" customWidth="1"/>
    <col min="1808" max="2048" width="10" style="166"/>
    <col min="2049" max="2049" width="5.7109375" style="166" customWidth="1"/>
    <col min="2050" max="2050" width="10" style="166"/>
    <col min="2051" max="2051" width="20.42578125" style="166" customWidth="1"/>
    <col min="2052" max="2052" width="10.28515625" style="166" customWidth="1"/>
    <col min="2053" max="2053" width="14.5703125" style="166" customWidth="1"/>
    <col min="2054" max="2054" width="17.28515625" style="166" customWidth="1"/>
    <col min="2055" max="2055" width="9.28515625" style="166" customWidth="1"/>
    <col min="2056" max="2056" width="7.42578125" style="166" customWidth="1"/>
    <col min="2057" max="2057" width="10.7109375" style="166" customWidth="1"/>
    <col min="2058" max="2058" width="9.5703125" style="166" customWidth="1"/>
    <col min="2059" max="2059" width="10.28515625" style="166" customWidth="1"/>
    <col min="2060" max="2060" width="38" style="166" customWidth="1"/>
    <col min="2061" max="2062" width="10" style="166"/>
    <col min="2063" max="2063" width="38" style="166" customWidth="1"/>
    <col min="2064" max="2304" width="10" style="166"/>
    <col min="2305" max="2305" width="5.7109375" style="166" customWidth="1"/>
    <col min="2306" max="2306" width="10" style="166"/>
    <col min="2307" max="2307" width="20.42578125" style="166" customWidth="1"/>
    <col min="2308" max="2308" width="10.28515625" style="166" customWidth="1"/>
    <col min="2309" max="2309" width="14.5703125" style="166" customWidth="1"/>
    <col min="2310" max="2310" width="17.28515625" style="166" customWidth="1"/>
    <col min="2311" max="2311" width="9.28515625" style="166" customWidth="1"/>
    <col min="2312" max="2312" width="7.42578125" style="166" customWidth="1"/>
    <col min="2313" max="2313" width="10.7109375" style="166" customWidth="1"/>
    <col min="2314" max="2314" width="9.5703125" style="166" customWidth="1"/>
    <col min="2315" max="2315" width="10.28515625" style="166" customWidth="1"/>
    <col min="2316" max="2316" width="38" style="166" customWidth="1"/>
    <col min="2317" max="2318" width="10" style="166"/>
    <col min="2319" max="2319" width="38" style="166" customWidth="1"/>
    <col min="2320" max="2560" width="10" style="166"/>
    <col min="2561" max="2561" width="5.7109375" style="166" customWidth="1"/>
    <col min="2562" max="2562" width="10" style="166"/>
    <col min="2563" max="2563" width="20.42578125" style="166" customWidth="1"/>
    <col min="2564" max="2564" width="10.28515625" style="166" customWidth="1"/>
    <col min="2565" max="2565" width="14.5703125" style="166" customWidth="1"/>
    <col min="2566" max="2566" width="17.28515625" style="166" customWidth="1"/>
    <col min="2567" max="2567" width="9.28515625" style="166" customWidth="1"/>
    <col min="2568" max="2568" width="7.42578125" style="166" customWidth="1"/>
    <col min="2569" max="2569" width="10.7109375" style="166" customWidth="1"/>
    <col min="2570" max="2570" width="9.5703125" style="166" customWidth="1"/>
    <col min="2571" max="2571" width="10.28515625" style="166" customWidth="1"/>
    <col min="2572" max="2572" width="38" style="166" customWidth="1"/>
    <col min="2573" max="2574" width="10" style="166"/>
    <col min="2575" max="2575" width="38" style="166" customWidth="1"/>
    <col min="2576" max="2816" width="10" style="166"/>
    <col min="2817" max="2817" width="5.7109375" style="166" customWidth="1"/>
    <col min="2818" max="2818" width="10" style="166"/>
    <col min="2819" max="2819" width="20.42578125" style="166" customWidth="1"/>
    <col min="2820" max="2820" width="10.28515625" style="166" customWidth="1"/>
    <col min="2821" max="2821" width="14.5703125" style="166" customWidth="1"/>
    <col min="2822" max="2822" width="17.28515625" style="166" customWidth="1"/>
    <col min="2823" max="2823" width="9.28515625" style="166" customWidth="1"/>
    <col min="2824" max="2824" width="7.42578125" style="166" customWidth="1"/>
    <col min="2825" max="2825" width="10.7109375" style="166" customWidth="1"/>
    <col min="2826" max="2826" width="9.5703125" style="166" customWidth="1"/>
    <col min="2827" max="2827" width="10.28515625" style="166" customWidth="1"/>
    <col min="2828" max="2828" width="38" style="166" customWidth="1"/>
    <col min="2829" max="2830" width="10" style="166"/>
    <col min="2831" max="2831" width="38" style="166" customWidth="1"/>
    <col min="2832" max="3072" width="10" style="166"/>
    <col min="3073" max="3073" width="5.7109375" style="166" customWidth="1"/>
    <col min="3074" max="3074" width="10" style="166"/>
    <col min="3075" max="3075" width="20.42578125" style="166" customWidth="1"/>
    <col min="3076" max="3076" width="10.28515625" style="166" customWidth="1"/>
    <col min="3077" max="3077" width="14.5703125" style="166" customWidth="1"/>
    <col min="3078" max="3078" width="17.28515625" style="166" customWidth="1"/>
    <col min="3079" max="3079" width="9.28515625" style="166" customWidth="1"/>
    <col min="3080" max="3080" width="7.42578125" style="166" customWidth="1"/>
    <col min="3081" max="3081" width="10.7109375" style="166" customWidth="1"/>
    <col min="3082" max="3082" width="9.5703125" style="166" customWidth="1"/>
    <col min="3083" max="3083" width="10.28515625" style="166" customWidth="1"/>
    <col min="3084" max="3084" width="38" style="166" customWidth="1"/>
    <col min="3085" max="3086" width="10" style="166"/>
    <col min="3087" max="3087" width="38" style="166" customWidth="1"/>
    <col min="3088" max="3328" width="10" style="166"/>
    <col min="3329" max="3329" width="5.7109375" style="166" customWidth="1"/>
    <col min="3330" max="3330" width="10" style="166"/>
    <col min="3331" max="3331" width="20.42578125" style="166" customWidth="1"/>
    <col min="3332" max="3332" width="10.28515625" style="166" customWidth="1"/>
    <col min="3333" max="3333" width="14.5703125" style="166" customWidth="1"/>
    <col min="3334" max="3334" width="17.28515625" style="166" customWidth="1"/>
    <col min="3335" max="3335" width="9.28515625" style="166" customWidth="1"/>
    <col min="3336" max="3336" width="7.42578125" style="166" customWidth="1"/>
    <col min="3337" max="3337" width="10.7109375" style="166" customWidth="1"/>
    <col min="3338" max="3338" width="9.5703125" style="166" customWidth="1"/>
    <col min="3339" max="3339" width="10.28515625" style="166" customWidth="1"/>
    <col min="3340" max="3340" width="38" style="166" customWidth="1"/>
    <col min="3341" max="3342" width="10" style="166"/>
    <col min="3343" max="3343" width="38" style="166" customWidth="1"/>
    <col min="3344" max="3584" width="10" style="166"/>
    <col min="3585" max="3585" width="5.7109375" style="166" customWidth="1"/>
    <col min="3586" max="3586" width="10" style="166"/>
    <col min="3587" max="3587" width="20.42578125" style="166" customWidth="1"/>
    <col min="3588" max="3588" width="10.28515625" style="166" customWidth="1"/>
    <col min="3589" max="3589" width="14.5703125" style="166" customWidth="1"/>
    <col min="3590" max="3590" width="17.28515625" style="166" customWidth="1"/>
    <col min="3591" max="3591" width="9.28515625" style="166" customWidth="1"/>
    <col min="3592" max="3592" width="7.42578125" style="166" customWidth="1"/>
    <col min="3593" max="3593" width="10.7109375" style="166" customWidth="1"/>
    <col min="3594" max="3594" width="9.5703125" style="166" customWidth="1"/>
    <col min="3595" max="3595" width="10.28515625" style="166" customWidth="1"/>
    <col min="3596" max="3596" width="38" style="166" customWidth="1"/>
    <col min="3597" max="3598" width="10" style="166"/>
    <col min="3599" max="3599" width="38" style="166" customWidth="1"/>
    <col min="3600" max="3840" width="10" style="166"/>
    <col min="3841" max="3841" width="5.7109375" style="166" customWidth="1"/>
    <col min="3842" max="3842" width="10" style="166"/>
    <col min="3843" max="3843" width="20.42578125" style="166" customWidth="1"/>
    <col min="3844" max="3844" width="10.28515625" style="166" customWidth="1"/>
    <col min="3845" max="3845" width="14.5703125" style="166" customWidth="1"/>
    <col min="3846" max="3846" width="17.28515625" style="166" customWidth="1"/>
    <col min="3847" max="3847" width="9.28515625" style="166" customWidth="1"/>
    <col min="3848" max="3848" width="7.42578125" style="166" customWidth="1"/>
    <col min="3849" max="3849" width="10.7109375" style="166" customWidth="1"/>
    <col min="3850" max="3850" width="9.5703125" style="166" customWidth="1"/>
    <col min="3851" max="3851" width="10.28515625" style="166" customWidth="1"/>
    <col min="3852" max="3852" width="38" style="166" customWidth="1"/>
    <col min="3853" max="3854" width="10" style="166"/>
    <col min="3855" max="3855" width="38" style="166" customWidth="1"/>
    <col min="3856" max="4096" width="10" style="166"/>
    <col min="4097" max="4097" width="5.7109375" style="166" customWidth="1"/>
    <col min="4098" max="4098" width="10" style="166"/>
    <col min="4099" max="4099" width="20.42578125" style="166" customWidth="1"/>
    <col min="4100" max="4100" width="10.28515625" style="166" customWidth="1"/>
    <col min="4101" max="4101" width="14.5703125" style="166" customWidth="1"/>
    <col min="4102" max="4102" width="17.28515625" style="166" customWidth="1"/>
    <col min="4103" max="4103" width="9.28515625" style="166" customWidth="1"/>
    <col min="4104" max="4104" width="7.42578125" style="166" customWidth="1"/>
    <col min="4105" max="4105" width="10.7109375" style="166" customWidth="1"/>
    <col min="4106" max="4106" width="9.5703125" style="166" customWidth="1"/>
    <col min="4107" max="4107" width="10.28515625" style="166" customWidth="1"/>
    <col min="4108" max="4108" width="38" style="166" customWidth="1"/>
    <col min="4109" max="4110" width="10" style="166"/>
    <col min="4111" max="4111" width="38" style="166" customWidth="1"/>
    <col min="4112" max="4352" width="10" style="166"/>
    <col min="4353" max="4353" width="5.7109375" style="166" customWidth="1"/>
    <col min="4354" max="4354" width="10" style="166"/>
    <col min="4355" max="4355" width="20.42578125" style="166" customWidth="1"/>
    <col min="4356" max="4356" width="10.28515625" style="166" customWidth="1"/>
    <col min="4357" max="4357" width="14.5703125" style="166" customWidth="1"/>
    <col min="4358" max="4358" width="17.28515625" style="166" customWidth="1"/>
    <col min="4359" max="4359" width="9.28515625" style="166" customWidth="1"/>
    <col min="4360" max="4360" width="7.42578125" style="166" customWidth="1"/>
    <col min="4361" max="4361" width="10.7109375" style="166" customWidth="1"/>
    <col min="4362" max="4362" width="9.5703125" style="166" customWidth="1"/>
    <col min="4363" max="4363" width="10.28515625" style="166" customWidth="1"/>
    <col min="4364" max="4364" width="38" style="166" customWidth="1"/>
    <col min="4365" max="4366" width="10" style="166"/>
    <col min="4367" max="4367" width="38" style="166" customWidth="1"/>
    <col min="4368" max="4608" width="10" style="166"/>
    <col min="4609" max="4609" width="5.7109375" style="166" customWidth="1"/>
    <col min="4610" max="4610" width="10" style="166"/>
    <col min="4611" max="4611" width="20.42578125" style="166" customWidth="1"/>
    <col min="4612" max="4612" width="10.28515625" style="166" customWidth="1"/>
    <col min="4613" max="4613" width="14.5703125" style="166" customWidth="1"/>
    <col min="4614" max="4614" width="17.28515625" style="166" customWidth="1"/>
    <col min="4615" max="4615" width="9.28515625" style="166" customWidth="1"/>
    <col min="4616" max="4616" width="7.42578125" style="166" customWidth="1"/>
    <col min="4617" max="4617" width="10.7109375" style="166" customWidth="1"/>
    <col min="4618" max="4618" width="9.5703125" style="166" customWidth="1"/>
    <col min="4619" max="4619" width="10.28515625" style="166" customWidth="1"/>
    <col min="4620" max="4620" width="38" style="166" customWidth="1"/>
    <col min="4621" max="4622" width="10" style="166"/>
    <col min="4623" max="4623" width="38" style="166" customWidth="1"/>
    <col min="4624" max="4864" width="10" style="166"/>
    <col min="4865" max="4865" width="5.7109375" style="166" customWidth="1"/>
    <col min="4866" max="4866" width="10" style="166"/>
    <col min="4867" max="4867" width="20.42578125" style="166" customWidth="1"/>
    <col min="4868" max="4868" width="10.28515625" style="166" customWidth="1"/>
    <col min="4869" max="4869" width="14.5703125" style="166" customWidth="1"/>
    <col min="4870" max="4870" width="17.28515625" style="166" customWidth="1"/>
    <col min="4871" max="4871" width="9.28515625" style="166" customWidth="1"/>
    <col min="4872" max="4872" width="7.42578125" style="166" customWidth="1"/>
    <col min="4873" max="4873" width="10.7109375" style="166" customWidth="1"/>
    <col min="4874" max="4874" width="9.5703125" style="166" customWidth="1"/>
    <col min="4875" max="4875" width="10.28515625" style="166" customWidth="1"/>
    <col min="4876" max="4876" width="38" style="166" customWidth="1"/>
    <col min="4877" max="4878" width="10" style="166"/>
    <col min="4879" max="4879" width="38" style="166" customWidth="1"/>
    <col min="4880" max="5120" width="10" style="166"/>
    <col min="5121" max="5121" width="5.7109375" style="166" customWidth="1"/>
    <col min="5122" max="5122" width="10" style="166"/>
    <col min="5123" max="5123" width="20.42578125" style="166" customWidth="1"/>
    <col min="5124" max="5124" width="10.28515625" style="166" customWidth="1"/>
    <col min="5125" max="5125" width="14.5703125" style="166" customWidth="1"/>
    <col min="5126" max="5126" width="17.28515625" style="166" customWidth="1"/>
    <col min="5127" max="5127" width="9.28515625" style="166" customWidth="1"/>
    <col min="5128" max="5128" width="7.42578125" style="166" customWidth="1"/>
    <col min="5129" max="5129" width="10.7109375" style="166" customWidth="1"/>
    <col min="5130" max="5130" width="9.5703125" style="166" customWidth="1"/>
    <col min="5131" max="5131" width="10.28515625" style="166" customWidth="1"/>
    <col min="5132" max="5132" width="38" style="166" customWidth="1"/>
    <col min="5133" max="5134" width="10" style="166"/>
    <col min="5135" max="5135" width="38" style="166" customWidth="1"/>
    <col min="5136" max="5376" width="10" style="166"/>
    <col min="5377" max="5377" width="5.7109375" style="166" customWidth="1"/>
    <col min="5378" max="5378" width="10" style="166"/>
    <col min="5379" max="5379" width="20.42578125" style="166" customWidth="1"/>
    <col min="5380" max="5380" width="10.28515625" style="166" customWidth="1"/>
    <col min="5381" max="5381" width="14.5703125" style="166" customWidth="1"/>
    <col min="5382" max="5382" width="17.28515625" style="166" customWidth="1"/>
    <col min="5383" max="5383" width="9.28515625" style="166" customWidth="1"/>
    <col min="5384" max="5384" width="7.42578125" style="166" customWidth="1"/>
    <col min="5385" max="5385" width="10.7109375" style="166" customWidth="1"/>
    <col min="5386" max="5386" width="9.5703125" style="166" customWidth="1"/>
    <col min="5387" max="5387" width="10.28515625" style="166" customWidth="1"/>
    <col min="5388" max="5388" width="38" style="166" customWidth="1"/>
    <col min="5389" max="5390" width="10" style="166"/>
    <col min="5391" max="5391" width="38" style="166" customWidth="1"/>
    <col min="5392" max="5632" width="10" style="166"/>
    <col min="5633" max="5633" width="5.7109375" style="166" customWidth="1"/>
    <col min="5634" max="5634" width="10" style="166"/>
    <col min="5635" max="5635" width="20.42578125" style="166" customWidth="1"/>
    <col min="5636" max="5636" width="10.28515625" style="166" customWidth="1"/>
    <col min="5637" max="5637" width="14.5703125" style="166" customWidth="1"/>
    <col min="5638" max="5638" width="17.28515625" style="166" customWidth="1"/>
    <col min="5639" max="5639" width="9.28515625" style="166" customWidth="1"/>
    <col min="5640" max="5640" width="7.42578125" style="166" customWidth="1"/>
    <col min="5641" max="5641" width="10.7109375" style="166" customWidth="1"/>
    <col min="5642" max="5642" width="9.5703125" style="166" customWidth="1"/>
    <col min="5643" max="5643" width="10.28515625" style="166" customWidth="1"/>
    <col min="5644" max="5644" width="38" style="166" customWidth="1"/>
    <col min="5645" max="5646" width="10" style="166"/>
    <col min="5647" max="5647" width="38" style="166" customWidth="1"/>
    <col min="5648" max="5888" width="10" style="166"/>
    <col min="5889" max="5889" width="5.7109375" style="166" customWidth="1"/>
    <col min="5890" max="5890" width="10" style="166"/>
    <col min="5891" max="5891" width="20.42578125" style="166" customWidth="1"/>
    <col min="5892" max="5892" width="10.28515625" style="166" customWidth="1"/>
    <col min="5893" max="5893" width="14.5703125" style="166" customWidth="1"/>
    <col min="5894" max="5894" width="17.28515625" style="166" customWidth="1"/>
    <col min="5895" max="5895" width="9.28515625" style="166" customWidth="1"/>
    <col min="5896" max="5896" width="7.42578125" style="166" customWidth="1"/>
    <col min="5897" max="5897" width="10.7109375" style="166" customWidth="1"/>
    <col min="5898" max="5898" width="9.5703125" style="166" customWidth="1"/>
    <col min="5899" max="5899" width="10.28515625" style="166" customWidth="1"/>
    <col min="5900" max="5900" width="38" style="166" customWidth="1"/>
    <col min="5901" max="5902" width="10" style="166"/>
    <col min="5903" max="5903" width="38" style="166" customWidth="1"/>
    <col min="5904" max="6144" width="10" style="166"/>
    <col min="6145" max="6145" width="5.7109375" style="166" customWidth="1"/>
    <col min="6146" max="6146" width="10" style="166"/>
    <col min="6147" max="6147" width="20.42578125" style="166" customWidth="1"/>
    <col min="6148" max="6148" width="10.28515625" style="166" customWidth="1"/>
    <col min="6149" max="6149" width="14.5703125" style="166" customWidth="1"/>
    <col min="6150" max="6150" width="17.28515625" style="166" customWidth="1"/>
    <col min="6151" max="6151" width="9.28515625" style="166" customWidth="1"/>
    <col min="6152" max="6152" width="7.42578125" style="166" customWidth="1"/>
    <col min="6153" max="6153" width="10.7109375" style="166" customWidth="1"/>
    <col min="6154" max="6154" width="9.5703125" style="166" customWidth="1"/>
    <col min="6155" max="6155" width="10.28515625" style="166" customWidth="1"/>
    <col min="6156" max="6156" width="38" style="166" customWidth="1"/>
    <col min="6157" max="6158" width="10" style="166"/>
    <col min="6159" max="6159" width="38" style="166" customWidth="1"/>
    <col min="6160" max="6400" width="10" style="166"/>
    <col min="6401" max="6401" width="5.7109375" style="166" customWidth="1"/>
    <col min="6402" max="6402" width="10" style="166"/>
    <col min="6403" max="6403" width="20.42578125" style="166" customWidth="1"/>
    <col min="6404" max="6404" width="10.28515625" style="166" customWidth="1"/>
    <col min="6405" max="6405" width="14.5703125" style="166" customWidth="1"/>
    <col min="6406" max="6406" width="17.28515625" style="166" customWidth="1"/>
    <col min="6407" max="6407" width="9.28515625" style="166" customWidth="1"/>
    <col min="6408" max="6408" width="7.42578125" style="166" customWidth="1"/>
    <col min="6409" max="6409" width="10.7109375" style="166" customWidth="1"/>
    <col min="6410" max="6410" width="9.5703125" style="166" customWidth="1"/>
    <col min="6411" max="6411" width="10.28515625" style="166" customWidth="1"/>
    <col min="6412" max="6412" width="38" style="166" customWidth="1"/>
    <col min="6413" max="6414" width="10" style="166"/>
    <col min="6415" max="6415" width="38" style="166" customWidth="1"/>
    <col min="6416" max="6656" width="10" style="166"/>
    <col min="6657" max="6657" width="5.7109375" style="166" customWidth="1"/>
    <col min="6658" max="6658" width="10" style="166"/>
    <col min="6659" max="6659" width="20.42578125" style="166" customWidth="1"/>
    <col min="6660" max="6660" width="10.28515625" style="166" customWidth="1"/>
    <col min="6661" max="6661" width="14.5703125" style="166" customWidth="1"/>
    <col min="6662" max="6662" width="17.28515625" style="166" customWidth="1"/>
    <col min="6663" max="6663" width="9.28515625" style="166" customWidth="1"/>
    <col min="6664" max="6664" width="7.42578125" style="166" customWidth="1"/>
    <col min="6665" max="6665" width="10.7109375" style="166" customWidth="1"/>
    <col min="6666" max="6666" width="9.5703125" style="166" customWidth="1"/>
    <col min="6667" max="6667" width="10.28515625" style="166" customWidth="1"/>
    <col min="6668" max="6668" width="38" style="166" customWidth="1"/>
    <col min="6669" max="6670" width="10" style="166"/>
    <col min="6671" max="6671" width="38" style="166" customWidth="1"/>
    <col min="6672" max="6912" width="10" style="166"/>
    <col min="6913" max="6913" width="5.7109375" style="166" customWidth="1"/>
    <col min="6914" max="6914" width="10" style="166"/>
    <col min="6915" max="6915" width="20.42578125" style="166" customWidth="1"/>
    <col min="6916" max="6916" width="10.28515625" style="166" customWidth="1"/>
    <col min="6917" max="6917" width="14.5703125" style="166" customWidth="1"/>
    <col min="6918" max="6918" width="17.28515625" style="166" customWidth="1"/>
    <col min="6919" max="6919" width="9.28515625" style="166" customWidth="1"/>
    <col min="6920" max="6920" width="7.42578125" style="166" customWidth="1"/>
    <col min="6921" max="6921" width="10.7109375" style="166" customWidth="1"/>
    <col min="6922" max="6922" width="9.5703125" style="166" customWidth="1"/>
    <col min="6923" max="6923" width="10.28515625" style="166" customWidth="1"/>
    <col min="6924" max="6924" width="38" style="166" customWidth="1"/>
    <col min="6925" max="6926" width="10" style="166"/>
    <col min="6927" max="6927" width="38" style="166" customWidth="1"/>
    <col min="6928" max="7168" width="10" style="166"/>
    <col min="7169" max="7169" width="5.7109375" style="166" customWidth="1"/>
    <col min="7170" max="7170" width="10" style="166"/>
    <col min="7171" max="7171" width="20.42578125" style="166" customWidth="1"/>
    <col min="7172" max="7172" width="10.28515625" style="166" customWidth="1"/>
    <col min="7173" max="7173" width="14.5703125" style="166" customWidth="1"/>
    <col min="7174" max="7174" width="17.28515625" style="166" customWidth="1"/>
    <col min="7175" max="7175" width="9.28515625" style="166" customWidth="1"/>
    <col min="7176" max="7176" width="7.42578125" style="166" customWidth="1"/>
    <col min="7177" max="7177" width="10.7109375" style="166" customWidth="1"/>
    <col min="7178" max="7178" width="9.5703125" style="166" customWidth="1"/>
    <col min="7179" max="7179" width="10.28515625" style="166" customWidth="1"/>
    <col min="7180" max="7180" width="38" style="166" customWidth="1"/>
    <col min="7181" max="7182" width="10" style="166"/>
    <col min="7183" max="7183" width="38" style="166" customWidth="1"/>
    <col min="7184" max="7424" width="10" style="166"/>
    <col min="7425" max="7425" width="5.7109375" style="166" customWidth="1"/>
    <col min="7426" max="7426" width="10" style="166"/>
    <col min="7427" max="7427" width="20.42578125" style="166" customWidth="1"/>
    <col min="7428" max="7428" width="10.28515625" style="166" customWidth="1"/>
    <col min="7429" max="7429" width="14.5703125" style="166" customWidth="1"/>
    <col min="7430" max="7430" width="17.28515625" style="166" customWidth="1"/>
    <col min="7431" max="7431" width="9.28515625" style="166" customWidth="1"/>
    <col min="7432" max="7432" width="7.42578125" style="166" customWidth="1"/>
    <col min="7433" max="7433" width="10.7109375" style="166" customWidth="1"/>
    <col min="7434" max="7434" width="9.5703125" style="166" customWidth="1"/>
    <col min="7435" max="7435" width="10.28515625" style="166" customWidth="1"/>
    <col min="7436" max="7436" width="38" style="166" customWidth="1"/>
    <col min="7437" max="7438" width="10" style="166"/>
    <col min="7439" max="7439" width="38" style="166" customWidth="1"/>
    <col min="7440" max="7680" width="10" style="166"/>
    <col min="7681" max="7681" width="5.7109375" style="166" customWidth="1"/>
    <col min="7682" max="7682" width="10" style="166"/>
    <col min="7683" max="7683" width="20.42578125" style="166" customWidth="1"/>
    <col min="7684" max="7684" width="10.28515625" style="166" customWidth="1"/>
    <col min="7685" max="7685" width="14.5703125" style="166" customWidth="1"/>
    <col min="7686" max="7686" width="17.28515625" style="166" customWidth="1"/>
    <col min="7687" max="7687" width="9.28515625" style="166" customWidth="1"/>
    <col min="7688" max="7688" width="7.42578125" style="166" customWidth="1"/>
    <col min="7689" max="7689" width="10.7109375" style="166" customWidth="1"/>
    <col min="7690" max="7690" width="9.5703125" style="166" customWidth="1"/>
    <col min="7691" max="7691" width="10.28515625" style="166" customWidth="1"/>
    <col min="7692" max="7692" width="38" style="166" customWidth="1"/>
    <col min="7693" max="7694" width="10" style="166"/>
    <col min="7695" max="7695" width="38" style="166" customWidth="1"/>
    <col min="7696" max="7936" width="10" style="166"/>
    <col min="7937" max="7937" width="5.7109375" style="166" customWidth="1"/>
    <col min="7938" max="7938" width="10" style="166"/>
    <col min="7939" max="7939" width="20.42578125" style="166" customWidth="1"/>
    <col min="7940" max="7940" width="10.28515625" style="166" customWidth="1"/>
    <col min="7941" max="7941" width="14.5703125" style="166" customWidth="1"/>
    <col min="7942" max="7942" width="17.28515625" style="166" customWidth="1"/>
    <col min="7943" max="7943" width="9.28515625" style="166" customWidth="1"/>
    <col min="7944" max="7944" width="7.42578125" style="166" customWidth="1"/>
    <col min="7945" max="7945" width="10.7109375" style="166" customWidth="1"/>
    <col min="7946" max="7946" width="9.5703125" style="166" customWidth="1"/>
    <col min="7947" max="7947" width="10.28515625" style="166" customWidth="1"/>
    <col min="7948" max="7948" width="38" style="166" customWidth="1"/>
    <col min="7949" max="7950" width="10" style="166"/>
    <col min="7951" max="7951" width="38" style="166" customWidth="1"/>
    <col min="7952" max="8192" width="10" style="166"/>
    <col min="8193" max="8193" width="5.7109375" style="166" customWidth="1"/>
    <col min="8194" max="8194" width="10" style="166"/>
    <col min="8195" max="8195" width="20.42578125" style="166" customWidth="1"/>
    <col min="8196" max="8196" width="10.28515625" style="166" customWidth="1"/>
    <col min="8197" max="8197" width="14.5703125" style="166" customWidth="1"/>
    <col min="8198" max="8198" width="17.28515625" style="166" customWidth="1"/>
    <col min="8199" max="8199" width="9.28515625" style="166" customWidth="1"/>
    <col min="8200" max="8200" width="7.42578125" style="166" customWidth="1"/>
    <col min="8201" max="8201" width="10.7109375" style="166" customWidth="1"/>
    <col min="8202" max="8202" width="9.5703125" style="166" customWidth="1"/>
    <col min="8203" max="8203" width="10.28515625" style="166" customWidth="1"/>
    <col min="8204" max="8204" width="38" style="166" customWidth="1"/>
    <col min="8205" max="8206" width="10" style="166"/>
    <col min="8207" max="8207" width="38" style="166" customWidth="1"/>
    <col min="8208" max="8448" width="10" style="166"/>
    <col min="8449" max="8449" width="5.7109375" style="166" customWidth="1"/>
    <col min="8450" max="8450" width="10" style="166"/>
    <col min="8451" max="8451" width="20.42578125" style="166" customWidth="1"/>
    <col min="8452" max="8452" width="10.28515625" style="166" customWidth="1"/>
    <col min="8453" max="8453" width="14.5703125" style="166" customWidth="1"/>
    <col min="8454" max="8454" width="17.28515625" style="166" customWidth="1"/>
    <col min="8455" max="8455" width="9.28515625" style="166" customWidth="1"/>
    <col min="8456" max="8456" width="7.42578125" style="166" customWidth="1"/>
    <col min="8457" max="8457" width="10.7109375" style="166" customWidth="1"/>
    <col min="8458" max="8458" width="9.5703125" style="166" customWidth="1"/>
    <col min="8459" max="8459" width="10.28515625" style="166" customWidth="1"/>
    <col min="8460" max="8460" width="38" style="166" customWidth="1"/>
    <col min="8461" max="8462" width="10" style="166"/>
    <col min="8463" max="8463" width="38" style="166" customWidth="1"/>
    <col min="8464" max="8704" width="10" style="166"/>
    <col min="8705" max="8705" width="5.7109375" style="166" customWidth="1"/>
    <col min="8706" max="8706" width="10" style="166"/>
    <col min="8707" max="8707" width="20.42578125" style="166" customWidth="1"/>
    <col min="8708" max="8708" width="10.28515625" style="166" customWidth="1"/>
    <col min="8709" max="8709" width="14.5703125" style="166" customWidth="1"/>
    <col min="8710" max="8710" width="17.28515625" style="166" customWidth="1"/>
    <col min="8711" max="8711" width="9.28515625" style="166" customWidth="1"/>
    <col min="8712" max="8712" width="7.42578125" style="166" customWidth="1"/>
    <col min="8713" max="8713" width="10.7109375" style="166" customWidth="1"/>
    <col min="8714" max="8714" width="9.5703125" style="166" customWidth="1"/>
    <col min="8715" max="8715" width="10.28515625" style="166" customWidth="1"/>
    <col min="8716" max="8716" width="38" style="166" customWidth="1"/>
    <col min="8717" max="8718" width="10" style="166"/>
    <col min="8719" max="8719" width="38" style="166" customWidth="1"/>
    <col min="8720" max="8960" width="10" style="166"/>
    <col min="8961" max="8961" width="5.7109375" style="166" customWidth="1"/>
    <col min="8962" max="8962" width="10" style="166"/>
    <col min="8963" max="8963" width="20.42578125" style="166" customWidth="1"/>
    <col min="8964" max="8964" width="10.28515625" style="166" customWidth="1"/>
    <col min="8965" max="8965" width="14.5703125" style="166" customWidth="1"/>
    <col min="8966" max="8966" width="17.28515625" style="166" customWidth="1"/>
    <col min="8967" max="8967" width="9.28515625" style="166" customWidth="1"/>
    <col min="8968" max="8968" width="7.42578125" style="166" customWidth="1"/>
    <col min="8969" max="8969" width="10.7109375" style="166" customWidth="1"/>
    <col min="8970" max="8970" width="9.5703125" style="166" customWidth="1"/>
    <col min="8971" max="8971" width="10.28515625" style="166" customWidth="1"/>
    <col min="8972" max="8972" width="38" style="166" customWidth="1"/>
    <col min="8973" max="8974" width="10" style="166"/>
    <col min="8975" max="8975" width="38" style="166" customWidth="1"/>
    <col min="8976" max="9216" width="10" style="166"/>
    <col min="9217" max="9217" width="5.7109375" style="166" customWidth="1"/>
    <col min="9218" max="9218" width="10" style="166"/>
    <col min="9219" max="9219" width="20.42578125" style="166" customWidth="1"/>
    <col min="9220" max="9220" width="10.28515625" style="166" customWidth="1"/>
    <col min="9221" max="9221" width="14.5703125" style="166" customWidth="1"/>
    <col min="9222" max="9222" width="17.28515625" style="166" customWidth="1"/>
    <col min="9223" max="9223" width="9.28515625" style="166" customWidth="1"/>
    <col min="9224" max="9224" width="7.42578125" style="166" customWidth="1"/>
    <col min="9225" max="9225" width="10.7109375" style="166" customWidth="1"/>
    <col min="9226" max="9226" width="9.5703125" style="166" customWidth="1"/>
    <col min="9227" max="9227" width="10.28515625" style="166" customWidth="1"/>
    <col min="9228" max="9228" width="38" style="166" customWidth="1"/>
    <col min="9229" max="9230" width="10" style="166"/>
    <col min="9231" max="9231" width="38" style="166" customWidth="1"/>
    <col min="9232" max="9472" width="10" style="166"/>
    <col min="9473" max="9473" width="5.7109375" style="166" customWidth="1"/>
    <col min="9474" max="9474" width="10" style="166"/>
    <col min="9475" max="9475" width="20.42578125" style="166" customWidth="1"/>
    <col min="9476" max="9476" width="10.28515625" style="166" customWidth="1"/>
    <col min="9477" max="9477" width="14.5703125" style="166" customWidth="1"/>
    <col min="9478" max="9478" width="17.28515625" style="166" customWidth="1"/>
    <col min="9479" max="9479" width="9.28515625" style="166" customWidth="1"/>
    <col min="9480" max="9480" width="7.42578125" style="166" customWidth="1"/>
    <col min="9481" max="9481" width="10.7109375" style="166" customWidth="1"/>
    <col min="9482" max="9482" width="9.5703125" style="166" customWidth="1"/>
    <col min="9483" max="9483" width="10.28515625" style="166" customWidth="1"/>
    <col min="9484" max="9484" width="38" style="166" customWidth="1"/>
    <col min="9485" max="9486" width="10" style="166"/>
    <col min="9487" max="9487" width="38" style="166" customWidth="1"/>
    <col min="9488" max="9728" width="10" style="166"/>
    <col min="9729" max="9729" width="5.7109375" style="166" customWidth="1"/>
    <col min="9730" max="9730" width="10" style="166"/>
    <col min="9731" max="9731" width="20.42578125" style="166" customWidth="1"/>
    <col min="9732" max="9732" width="10.28515625" style="166" customWidth="1"/>
    <col min="9733" max="9733" width="14.5703125" style="166" customWidth="1"/>
    <col min="9734" max="9734" width="17.28515625" style="166" customWidth="1"/>
    <col min="9735" max="9735" width="9.28515625" style="166" customWidth="1"/>
    <col min="9736" max="9736" width="7.42578125" style="166" customWidth="1"/>
    <col min="9737" max="9737" width="10.7109375" style="166" customWidth="1"/>
    <col min="9738" max="9738" width="9.5703125" style="166" customWidth="1"/>
    <col min="9739" max="9739" width="10.28515625" style="166" customWidth="1"/>
    <col min="9740" max="9740" width="38" style="166" customWidth="1"/>
    <col min="9741" max="9742" width="10" style="166"/>
    <col min="9743" max="9743" width="38" style="166" customWidth="1"/>
    <col min="9744" max="9984" width="10" style="166"/>
    <col min="9985" max="9985" width="5.7109375" style="166" customWidth="1"/>
    <col min="9986" max="9986" width="10" style="166"/>
    <col min="9987" max="9987" width="20.42578125" style="166" customWidth="1"/>
    <col min="9988" max="9988" width="10.28515625" style="166" customWidth="1"/>
    <col min="9989" max="9989" width="14.5703125" style="166" customWidth="1"/>
    <col min="9990" max="9990" width="17.28515625" style="166" customWidth="1"/>
    <col min="9991" max="9991" width="9.28515625" style="166" customWidth="1"/>
    <col min="9992" max="9992" width="7.42578125" style="166" customWidth="1"/>
    <col min="9993" max="9993" width="10.7109375" style="166" customWidth="1"/>
    <col min="9994" max="9994" width="9.5703125" style="166" customWidth="1"/>
    <col min="9995" max="9995" width="10.28515625" style="166" customWidth="1"/>
    <col min="9996" max="9996" width="38" style="166" customWidth="1"/>
    <col min="9997" max="9998" width="10" style="166"/>
    <col min="9999" max="9999" width="38" style="166" customWidth="1"/>
    <col min="10000" max="10240" width="10" style="166"/>
    <col min="10241" max="10241" width="5.7109375" style="166" customWidth="1"/>
    <col min="10242" max="10242" width="10" style="166"/>
    <col min="10243" max="10243" width="20.42578125" style="166" customWidth="1"/>
    <col min="10244" max="10244" width="10.28515625" style="166" customWidth="1"/>
    <col min="10245" max="10245" width="14.5703125" style="166" customWidth="1"/>
    <col min="10246" max="10246" width="17.28515625" style="166" customWidth="1"/>
    <col min="10247" max="10247" width="9.28515625" style="166" customWidth="1"/>
    <col min="10248" max="10248" width="7.42578125" style="166" customWidth="1"/>
    <col min="10249" max="10249" width="10.7109375" style="166" customWidth="1"/>
    <col min="10250" max="10250" width="9.5703125" style="166" customWidth="1"/>
    <col min="10251" max="10251" width="10.28515625" style="166" customWidth="1"/>
    <col min="10252" max="10252" width="38" style="166" customWidth="1"/>
    <col min="10253" max="10254" width="10" style="166"/>
    <col min="10255" max="10255" width="38" style="166" customWidth="1"/>
    <col min="10256" max="10496" width="10" style="166"/>
    <col min="10497" max="10497" width="5.7109375" style="166" customWidth="1"/>
    <col min="10498" max="10498" width="10" style="166"/>
    <col min="10499" max="10499" width="20.42578125" style="166" customWidth="1"/>
    <col min="10500" max="10500" width="10.28515625" style="166" customWidth="1"/>
    <col min="10501" max="10501" width="14.5703125" style="166" customWidth="1"/>
    <col min="10502" max="10502" width="17.28515625" style="166" customWidth="1"/>
    <col min="10503" max="10503" width="9.28515625" style="166" customWidth="1"/>
    <col min="10504" max="10504" width="7.42578125" style="166" customWidth="1"/>
    <col min="10505" max="10505" width="10.7109375" style="166" customWidth="1"/>
    <col min="10506" max="10506" width="9.5703125" style="166" customWidth="1"/>
    <col min="10507" max="10507" width="10.28515625" style="166" customWidth="1"/>
    <col min="10508" max="10508" width="38" style="166" customWidth="1"/>
    <col min="10509" max="10510" width="10" style="166"/>
    <col min="10511" max="10511" width="38" style="166" customWidth="1"/>
    <col min="10512" max="10752" width="10" style="166"/>
    <col min="10753" max="10753" width="5.7109375" style="166" customWidth="1"/>
    <col min="10754" max="10754" width="10" style="166"/>
    <col min="10755" max="10755" width="20.42578125" style="166" customWidth="1"/>
    <col min="10756" max="10756" width="10.28515625" style="166" customWidth="1"/>
    <col min="10757" max="10757" width="14.5703125" style="166" customWidth="1"/>
    <col min="10758" max="10758" width="17.28515625" style="166" customWidth="1"/>
    <col min="10759" max="10759" width="9.28515625" style="166" customWidth="1"/>
    <col min="10760" max="10760" width="7.42578125" style="166" customWidth="1"/>
    <col min="10761" max="10761" width="10.7109375" style="166" customWidth="1"/>
    <col min="10762" max="10762" width="9.5703125" style="166" customWidth="1"/>
    <col min="10763" max="10763" width="10.28515625" style="166" customWidth="1"/>
    <col min="10764" max="10764" width="38" style="166" customWidth="1"/>
    <col min="10765" max="10766" width="10" style="166"/>
    <col min="10767" max="10767" width="38" style="166" customWidth="1"/>
    <col min="10768" max="11008" width="10" style="166"/>
    <col min="11009" max="11009" width="5.7109375" style="166" customWidth="1"/>
    <col min="11010" max="11010" width="10" style="166"/>
    <col min="11011" max="11011" width="20.42578125" style="166" customWidth="1"/>
    <col min="11012" max="11012" width="10.28515625" style="166" customWidth="1"/>
    <col min="11013" max="11013" width="14.5703125" style="166" customWidth="1"/>
    <col min="11014" max="11014" width="17.28515625" style="166" customWidth="1"/>
    <col min="11015" max="11015" width="9.28515625" style="166" customWidth="1"/>
    <col min="11016" max="11016" width="7.42578125" style="166" customWidth="1"/>
    <col min="11017" max="11017" width="10.7109375" style="166" customWidth="1"/>
    <col min="11018" max="11018" width="9.5703125" style="166" customWidth="1"/>
    <col min="11019" max="11019" width="10.28515625" style="166" customWidth="1"/>
    <col min="11020" max="11020" width="38" style="166" customWidth="1"/>
    <col min="11021" max="11022" width="10" style="166"/>
    <col min="11023" max="11023" width="38" style="166" customWidth="1"/>
    <col min="11024" max="11264" width="10" style="166"/>
    <col min="11265" max="11265" width="5.7109375" style="166" customWidth="1"/>
    <col min="11266" max="11266" width="10" style="166"/>
    <col min="11267" max="11267" width="20.42578125" style="166" customWidth="1"/>
    <col min="11268" max="11268" width="10.28515625" style="166" customWidth="1"/>
    <col min="11269" max="11269" width="14.5703125" style="166" customWidth="1"/>
    <col min="11270" max="11270" width="17.28515625" style="166" customWidth="1"/>
    <col min="11271" max="11271" width="9.28515625" style="166" customWidth="1"/>
    <col min="11272" max="11272" width="7.42578125" style="166" customWidth="1"/>
    <col min="11273" max="11273" width="10.7109375" style="166" customWidth="1"/>
    <col min="11274" max="11274" width="9.5703125" style="166" customWidth="1"/>
    <col min="11275" max="11275" width="10.28515625" style="166" customWidth="1"/>
    <col min="11276" max="11276" width="38" style="166" customWidth="1"/>
    <col min="11277" max="11278" width="10" style="166"/>
    <col min="11279" max="11279" width="38" style="166" customWidth="1"/>
    <col min="11280" max="11520" width="10" style="166"/>
    <col min="11521" max="11521" width="5.7109375" style="166" customWidth="1"/>
    <col min="11522" max="11522" width="10" style="166"/>
    <col min="11523" max="11523" width="20.42578125" style="166" customWidth="1"/>
    <col min="11524" max="11524" width="10.28515625" style="166" customWidth="1"/>
    <col min="11525" max="11525" width="14.5703125" style="166" customWidth="1"/>
    <col min="11526" max="11526" width="17.28515625" style="166" customWidth="1"/>
    <col min="11527" max="11527" width="9.28515625" style="166" customWidth="1"/>
    <col min="11528" max="11528" width="7.42578125" style="166" customWidth="1"/>
    <col min="11529" max="11529" width="10.7109375" style="166" customWidth="1"/>
    <col min="11530" max="11530" width="9.5703125" style="166" customWidth="1"/>
    <col min="11531" max="11531" width="10.28515625" style="166" customWidth="1"/>
    <col min="11532" max="11532" width="38" style="166" customWidth="1"/>
    <col min="11533" max="11534" width="10" style="166"/>
    <col min="11535" max="11535" width="38" style="166" customWidth="1"/>
    <col min="11536" max="11776" width="10" style="166"/>
    <col min="11777" max="11777" width="5.7109375" style="166" customWidth="1"/>
    <col min="11778" max="11778" width="10" style="166"/>
    <col min="11779" max="11779" width="20.42578125" style="166" customWidth="1"/>
    <col min="11780" max="11780" width="10.28515625" style="166" customWidth="1"/>
    <col min="11781" max="11781" width="14.5703125" style="166" customWidth="1"/>
    <col min="11782" max="11782" width="17.28515625" style="166" customWidth="1"/>
    <col min="11783" max="11783" width="9.28515625" style="166" customWidth="1"/>
    <col min="11784" max="11784" width="7.42578125" style="166" customWidth="1"/>
    <col min="11785" max="11785" width="10.7109375" style="166" customWidth="1"/>
    <col min="11786" max="11786" width="9.5703125" style="166" customWidth="1"/>
    <col min="11787" max="11787" width="10.28515625" style="166" customWidth="1"/>
    <col min="11788" max="11788" width="38" style="166" customWidth="1"/>
    <col min="11789" max="11790" width="10" style="166"/>
    <col min="11791" max="11791" width="38" style="166" customWidth="1"/>
    <col min="11792" max="12032" width="10" style="166"/>
    <col min="12033" max="12033" width="5.7109375" style="166" customWidth="1"/>
    <col min="12034" max="12034" width="10" style="166"/>
    <col min="12035" max="12035" width="20.42578125" style="166" customWidth="1"/>
    <col min="12036" max="12036" width="10.28515625" style="166" customWidth="1"/>
    <col min="12037" max="12037" width="14.5703125" style="166" customWidth="1"/>
    <col min="12038" max="12038" width="17.28515625" style="166" customWidth="1"/>
    <col min="12039" max="12039" width="9.28515625" style="166" customWidth="1"/>
    <col min="12040" max="12040" width="7.42578125" style="166" customWidth="1"/>
    <col min="12041" max="12041" width="10.7109375" style="166" customWidth="1"/>
    <col min="12042" max="12042" width="9.5703125" style="166" customWidth="1"/>
    <col min="12043" max="12043" width="10.28515625" style="166" customWidth="1"/>
    <col min="12044" max="12044" width="38" style="166" customWidth="1"/>
    <col min="12045" max="12046" width="10" style="166"/>
    <col min="12047" max="12047" width="38" style="166" customWidth="1"/>
    <col min="12048" max="12288" width="10" style="166"/>
    <col min="12289" max="12289" width="5.7109375" style="166" customWidth="1"/>
    <col min="12290" max="12290" width="10" style="166"/>
    <col min="12291" max="12291" width="20.42578125" style="166" customWidth="1"/>
    <col min="12292" max="12292" width="10.28515625" style="166" customWidth="1"/>
    <col min="12293" max="12293" width="14.5703125" style="166" customWidth="1"/>
    <col min="12294" max="12294" width="17.28515625" style="166" customWidth="1"/>
    <col min="12295" max="12295" width="9.28515625" style="166" customWidth="1"/>
    <col min="12296" max="12296" width="7.42578125" style="166" customWidth="1"/>
    <col min="12297" max="12297" width="10.7109375" style="166" customWidth="1"/>
    <col min="12298" max="12298" width="9.5703125" style="166" customWidth="1"/>
    <col min="12299" max="12299" width="10.28515625" style="166" customWidth="1"/>
    <col min="12300" max="12300" width="38" style="166" customWidth="1"/>
    <col min="12301" max="12302" width="10" style="166"/>
    <col min="12303" max="12303" width="38" style="166" customWidth="1"/>
    <col min="12304" max="12544" width="10" style="166"/>
    <col min="12545" max="12545" width="5.7109375" style="166" customWidth="1"/>
    <col min="12546" max="12546" width="10" style="166"/>
    <col min="12547" max="12547" width="20.42578125" style="166" customWidth="1"/>
    <col min="12548" max="12548" width="10.28515625" style="166" customWidth="1"/>
    <col min="12549" max="12549" width="14.5703125" style="166" customWidth="1"/>
    <col min="12550" max="12550" width="17.28515625" style="166" customWidth="1"/>
    <col min="12551" max="12551" width="9.28515625" style="166" customWidth="1"/>
    <col min="12552" max="12552" width="7.42578125" style="166" customWidth="1"/>
    <col min="12553" max="12553" width="10.7109375" style="166" customWidth="1"/>
    <col min="12554" max="12554" width="9.5703125" style="166" customWidth="1"/>
    <col min="12555" max="12555" width="10.28515625" style="166" customWidth="1"/>
    <col min="12556" max="12556" width="38" style="166" customWidth="1"/>
    <col min="12557" max="12558" width="10" style="166"/>
    <col min="12559" max="12559" width="38" style="166" customWidth="1"/>
    <col min="12560" max="12800" width="10" style="166"/>
    <col min="12801" max="12801" width="5.7109375" style="166" customWidth="1"/>
    <col min="12802" max="12802" width="10" style="166"/>
    <col min="12803" max="12803" width="20.42578125" style="166" customWidth="1"/>
    <col min="12804" max="12804" width="10.28515625" style="166" customWidth="1"/>
    <col min="12805" max="12805" width="14.5703125" style="166" customWidth="1"/>
    <col min="12806" max="12806" width="17.28515625" style="166" customWidth="1"/>
    <col min="12807" max="12807" width="9.28515625" style="166" customWidth="1"/>
    <col min="12808" max="12808" width="7.42578125" style="166" customWidth="1"/>
    <col min="12809" max="12809" width="10.7109375" style="166" customWidth="1"/>
    <col min="12810" max="12810" width="9.5703125" style="166" customWidth="1"/>
    <col min="12811" max="12811" width="10.28515625" style="166" customWidth="1"/>
    <col min="12812" max="12812" width="38" style="166" customWidth="1"/>
    <col min="12813" max="12814" width="10" style="166"/>
    <col min="12815" max="12815" width="38" style="166" customWidth="1"/>
    <col min="12816" max="13056" width="10" style="166"/>
    <col min="13057" max="13057" width="5.7109375" style="166" customWidth="1"/>
    <col min="13058" max="13058" width="10" style="166"/>
    <col min="13059" max="13059" width="20.42578125" style="166" customWidth="1"/>
    <col min="13060" max="13060" width="10.28515625" style="166" customWidth="1"/>
    <col min="13061" max="13061" width="14.5703125" style="166" customWidth="1"/>
    <col min="13062" max="13062" width="17.28515625" style="166" customWidth="1"/>
    <col min="13063" max="13063" width="9.28515625" style="166" customWidth="1"/>
    <col min="13064" max="13064" width="7.42578125" style="166" customWidth="1"/>
    <col min="13065" max="13065" width="10.7109375" style="166" customWidth="1"/>
    <col min="13066" max="13066" width="9.5703125" style="166" customWidth="1"/>
    <col min="13067" max="13067" width="10.28515625" style="166" customWidth="1"/>
    <col min="13068" max="13068" width="38" style="166" customWidth="1"/>
    <col min="13069" max="13070" width="10" style="166"/>
    <col min="13071" max="13071" width="38" style="166" customWidth="1"/>
    <col min="13072" max="13312" width="10" style="166"/>
    <col min="13313" max="13313" width="5.7109375" style="166" customWidth="1"/>
    <col min="13314" max="13314" width="10" style="166"/>
    <col min="13315" max="13315" width="20.42578125" style="166" customWidth="1"/>
    <col min="13316" max="13316" width="10.28515625" style="166" customWidth="1"/>
    <col min="13317" max="13317" width="14.5703125" style="166" customWidth="1"/>
    <col min="13318" max="13318" width="17.28515625" style="166" customWidth="1"/>
    <col min="13319" max="13319" width="9.28515625" style="166" customWidth="1"/>
    <col min="13320" max="13320" width="7.42578125" style="166" customWidth="1"/>
    <col min="13321" max="13321" width="10.7109375" style="166" customWidth="1"/>
    <col min="13322" max="13322" width="9.5703125" style="166" customWidth="1"/>
    <col min="13323" max="13323" width="10.28515625" style="166" customWidth="1"/>
    <col min="13324" max="13324" width="38" style="166" customWidth="1"/>
    <col min="13325" max="13326" width="10" style="166"/>
    <col min="13327" max="13327" width="38" style="166" customWidth="1"/>
    <col min="13328" max="13568" width="10" style="166"/>
    <col min="13569" max="13569" width="5.7109375" style="166" customWidth="1"/>
    <col min="13570" max="13570" width="10" style="166"/>
    <col min="13571" max="13571" width="20.42578125" style="166" customWidth="1"/>
    <col min="13572" max="13572" width="10.28515625" style="166" customWidth="1"/>
    <col min="13573" max="13573" width="14.5703125" style="166" customWidth="1"/>
    <col min="13574" max="13574" width="17.28515625" style="166" customWidth="1"/>
    <col min="13575" max="13575" width="9.28515625" style="166" customWidth="1"/>
    <col min="13576" max="13576" width="7.42578125" style="166" customWidth="1"/>
    <col min="13577" max="13577" width="10.7109375" style="166" customWidth="1"/>
    <col min="13578" max="13578" width="9.5703125" style="166" customWidth="1"/>
    <col min="13579" max="13579" width="10.28515625" style="166" customWidth="1"/>
    <col min="13580" max="13580" width="38" style="166" customWidth="1"/>
    <col min="13581" max="13582" width="10" style="166"/>
    <col min="13583" max="13583" width="38" style="166" customWidth="1"/>
    <col min="13584" max="13824" width="10" style="166"/>
    <col min="13825" max="13825" width="5.7109375" style="166" customWidth="1"/>
    <col min="13826" max="13826" width="10" style="166"/>
    <col min="13827" max="13827" width="20.42578125" style="166" customWidth="1"/>
    <col min="13828" max="13828" width="10.28515625" style="166" customWidth="1"/>
    <col min="13829" max="13829" width="14.5703125" style="166" customWidth="1"/>
    <col min="13830" max="13830" width="17.28515625" style="166" customWidth="1"/>
    <col min="13831" max="13831" width="9.28515625" style="166" customWidth="1"/>
    <col min="13832" max="13832" width="7.42578125" style="166" customWidth="1"/>
    <col min="13833" max="13833" width="10.7109375" style="166" customWidth="1"/>
    <col min="13834" max="13834" width="9.5703125" style="166" customWidth="1"/>
    <col min="13835" max="13835" width="10.28515625" style="166" customWidth="1"/>
    <col min="13836" max="13836" width="38" style="166" customWidth="1"/>
    <col min="13837" max="13838" width="10" style="166"/>
    <col min="13839" max="13839" width="38" style="166" customWidth="1"/>
    <col min="13840" max="14080" width="10" style="166"/>
    <col min="14081" max="14081" width="5.7109375" style="166" customWidth="1"/>
    <col min="14082" max="14082" width="10" style="166"/>
    <col min="14083" max="14083" width="20.42578125" style="166" customWidth="1"/>
    <col min="14084" max="14084" width="10.28515625" style="166" customWidth="1"/>
    <col min="14085" max="14085" width="14.5703125" style="166" customWidth="1"/>
    <col min="14086" max="14086" width="17.28515625" style="166" customWidth="1"/>
    <col min="14087" max="14087" width="9.28515625" style="166" customWidth="1"/>
    <col min="14088" max="14088" width="7.42578125" style="166" customWidth="1"/>
    <col min="14089" max="14089" width="10.7109375" style="166" customWidth="1"/>
    <col min="14090" max="14090" width="9.5703125" style="166" customWidth="1"/>
    <col min="14091" max="14091" width="10.28515625" style="166" customWidth="1"/>
    <col min="14092" max="14092" width="38" style="166" customWidth="1"/>
    <col min="14093" max="14094" width="10" style="166"/>
    <col min="14095" max="14095" width="38" style="166" customWidth="1"/>
    <col min="14096" max="14336" width="10" style="166"/>
    <col min="14337" max="14337" width="5.7109375" style="166" customWidth="1"/>
    <col min="14338" max="14338" width="10" style="166"/>
    <col min="14339" max="14339" width="20.42578125" style="166" customWidth="1"/>
    <col min="14340" max="14340" width="10.28515625" style="166" customWidth="1"/>
    <col min="14341" max="14341" width="14.5703125" style="166" customWidth="1"/>
    <col min="14342" max="14342" width="17.28515625" style="166" customWidth="1"/>
    <col min="14343" max="14343" width="9.28515625" style="166" customWidth="1"/>
    <col min="14344" max="14344" width="7.42578125" style="166" customWidth="1"/>
    <col min="14345" max="14345" width="10.7109375" style="166" customWidth="1"/>
    <col min="14346" max="14346" width="9.5703125" style="166" customWidth="1"/>
    <col min="14347" max="14347" width="10.28515625" style="166" customWidth="1"/>
    <col min="14348" max="14348" width="38" style="166" customWidth="1"/>
    <col min="14349" max="14350" width="10" style="166"/>
    <col min="14351" max="14351" width="38" style="166" customWidth="1"/>
    <col min="14352" max="14592" width="10" style="166"/>
    <col min="14593" max="14593" width="5.7109375" style="166" customWidth="1"/>
    <col min="14594" max="14594" width="10" style="166"/>
    <col min="14595" max="14595" width="20.42578125" style="166" customWidth="1"/>
    <col min="14596" max="14596" width="10.28515625" style="166" customWidth="1"/>
    <col min="14597" max="14597" width="14.5703125" style="166" customWidth="1"/>
    <col min="14598" max="14598" width="17.28515625" style="166" customWidth="1"/>
    <col min="14599" max="14599" width="9.28515625" style="166" customWidth="1"/>
    <col min="14600" max="14600" width="7.42578125" style="166" customWidth="1"/>
    <col min="14601" max="14601" width="10.7109375" style="166" customWidth="1"/>
    <col min="14602" max="14602" width="9.5703125" style="166" customWidth="1"/>
    <col min="14603" max="14603" width="10.28515625" style="166" customWidth="1"/>
    <col min="14604" max="14604" width="38" style="166" customWidth="1"/>
    <col min="14605" max="14606" width="10" style="166"/>
    <col min="14607" max="14607" width="38" style="166" customWidth="1"/>
    <col min="14608" max="14848" width="10" style="166"/>
    <col min="14849" max="14849" width="5.7109375" style="166" customWidth="1"/>
    <col min="14850" max="14850" width="10" style="166"/>
    <col min="14851" max="14851" width="20.42578125" style="166" customWidth="1"/>
    <col min="14852" max="14852" width="10.28515625" style="166" customWidth="1"/>
    <col min="14853" max="14853" width="14.5703125" style="166" customWidth="1"/>
    <col min="14854" max="14854" width="17.28515625" style="166" customWidth="1"/>
    <col min="14855" max="14855" width="9.28515625" style="166" customWidth="1"/>
    <col min="14856" max="14856" width="7.42578125" style="166" customWidth="1"/>
    <col min="14857" max="14857" width="10.7109375" style="166" customWidth="1"/>
    <col min="14858" max="14858" width="9.5703125" style="166" customWidth="1"/>
    <col min="14859" max="14859" width="10.28515625" style="166" customWidth="1"/>
    <col min="14860" max="14860" width="38" style="166" customWidth="1"/>
    <col min="14861" max="14862" width="10" style="166"/>
    <col min="14863" max="14863" width="38" style="166" customWidth="1"/>
    <col min="14864" max="15104" width="10" style="166"/>
    <col min="15105" max="15105" width="5.7109375" style="166" customWidth="1"/>
    <col min="15106" max="15106" width="10" style="166"/>
    <col min="15107" max="15107" width="20.42578125" style="166" customWidth="1"/>
    <col min="15108" max="15108" width="10.28515625" style="166" customWidth="1"/>
    <col min="15109" max="15109" width="14.5703125" style="166" customWidth="1"/>
    <col min="15110" max="15110" width="17.28515625" style="166" customWidth="1"/>
    <col min="15111" max="15111" width="9.28515625" style="166" customWidth="1"/>
    <col min="15112" max="15112" width="7.42578125" style="166" customWidth="1"/>
    <col min="15113" max="15113" width="10.7109375" style="166" customWidth="1"/>
    <col min="15114" max="15114" width="9.5703125" style="166" customWidth="1"/>
    <col min="15115" max="15115" width="10.28515625" style="166" customWidth="1"/>
    <col min="15116" max="15116" width="38" style="166" customWidth="1"/>
    <col min="15117" max="15118" width="10" style="166"/>
    <col min="15119" max="15119" width="38" style="166" customWidth="1"/>
    <col min="15120" max="15360" width="10" style="166"/>
    <col min="15361" max="15361" width="5.7109375" style="166" customWidth="1"/>
    <col min="15362" max="15362" width="10" style="166"/>
    <col min="15363" max="15363" width="20.42578125" style="166" customWidth="1"/>
    <col min="15364" max="15364" width="10.28515625" style="166" customWidth="1"/>
    <col min="15365" max="15365" width="14.5703125" style="166" customWidth="1"/>
    <col min="15366" max="15366" width="17.28515625" style="166" customWidth="1"/>
    <col min="15367" max="15367" width="9.28515625" style="166" customWidth="1"/>
    <col min="15368" max="15368" width="7.42578125" style="166" customWidth="1"/>
    <col min="15369" max="15369" width="10.7109375" style="166" customWidth="1"/>
    <col min="15370" max="15370" width="9.5703125" style="166" customWidth="1"/>
    <col min="15371" max="15371" width="10.28515625" style="166" customWidth="1"/>
    <col min="15372" max="15372" width="38" style="166" customWidth="1"/>
    <col min="15373" max="15374" width="10" style="166"/>
    <col min="15375" max="15375" width="38" style="166" customWidth="1"/>
    <col min="15376" max="15616" width="10" style="166"/>
    <col min="15617" max="15617" width="5.7109375" style="166" customWidth="1"/>
    <col min="15618" max="15618" width="10" style="166"/>
    <col min="15619" max="15619" width="20.42578125" style="166" customWidth="1"/>
    <col min="15620" max="15620" width="10.28515625" style="166" customWidth="1"/>
    <col min="15621" max="15621" width="14.5703125" style="166" customWidth="1"/>
    <col min="15622" max="15622" width="17.28515625" style="166" customWidth="1"/>
    <col min="15623" max="15623" width="9.28515625" style="166" customWidth="1"/>
    <col min="15624" max="15624" width="7.42578125" style="166" customWidth="1"/>
    <col min="15625" max="15625" width="10.7109375" style="166" customWidth="1"/>
    <col min="15626" max="15626" width="9.5703125" style="166" customWidth="1"/>
    <col min="15627" max="15627" width="10.28515625" style="166" customWidth="1"/>
    <col min="15628" max="15628" width="38" style="166" customWidth="1"/>
    <col min="15629" max="15630" width="10" style="166"/>
    <col min="15631" max="15631" width="38" style="166" customWidth="1"/>
    <col min="15632" max="15872" width="10" style="166"/>
    <col min="15873" max="15873" width="5.7109375" style="166" customWidth="1"/>
    <col min="15874" max="15874" width="10" style="166"/>
    <col min="15875" max="15875" width="20.42578125" style="166" customWidth="1"/>
    <col min="15876" max="15876" width="10.28515625" style="166" customWidth="1"/>
    <col min="15877" max="15877" width="14.5703125" style="166" customWidth="1"/>
    <col min="15878" max="15878" width="17.28515625" style="166" customWidth="1"/>
    <col min="15879" max="15879" width="9.28515625" style="166" customWidth="1"/>
    <col min="15880" max="15880" width="7.42578125" style="166" customWidth="1"/>
    <col min="15881" max="15881" width="10.7109375" style="166" customWidth="1"/>
    <col min="15882" max="15882" width="9.5703125" style="166" customWidth="1"/>
    <col min="15883" max="15883" width="10.28515625" style="166" customWidth="1"/>
    <col min="15884" max="15884" width="38" style="166" customWidth="1"/>
    <col min="15885" max="15886" width="10" style="166"/>
    <col min="15887" max="15887" width="38" style="166" customWidth="1"/>
    <col min="15888" max="16128" width="10" style="166"/>
    <col min="16129" max="16129" width="5.7109375" style="166" customWidth="1"/>
    <col min="16130" max="16130" width="10" style="166"/>
    <col min="16131" max="16131" width="20.42578125" style="166" customWidth="1"/>
    <col min="16132" max="16132" width="10.28515625" style="166" customWidth="1"/>
    <col min="16133" max="16133" width="14.5703125" style="166" customWidth="1"/>
    <col min="16134" max="16134" width="17.28515625" style="166" customWidth="1"/>
    <col min="16135" max="16135" width="9.28515625" style="166" customWidth="1"/>
    <col min="16136" max="16136" width="7.42578125" style="166" customWidth="1"/>
    <col min="16137" max="16137" width="10.7109375" style="166" customWidth="1"/>
    <col min="16138" max="16138" width="9.5703125" style="166" customWidth="1"/>
    <col min="16139" max="16139" width="10.28515625" style="166" customWidth="1"/>
    <col min="16140" max="16140" width="38" style="166" customWidth="1"/>
    <col min="16141" max="16142" width="10" style="166"/>
    <col min="16143" max="16143" width="38" style="166" customWidth="1"/>
    <col min="16144" max="16384" width="10" style="166"/>
  </cols>
  <sheetData>
    <row r="1" spans="1:15" ht="41.25" customHeight="1" x14ac:dyDescent="0.2">
      <c r="A1" s="644" t="s">
        <v>1809</v>
      </c>
      <c r="B1" s="644"/>
      <c r="C1" s="644"/>
      <c r="D1" s="644"/>
      <c r="E1" s="644"/>
      <c r="F1" s="644"/>
      <c r="G1" s="644"/>
      <c r="H1" s="644"/>
      <c r="I1" s="644"/>
      <c r="J1" s="644"/>
      <c r="K1" s="644"/>
      <c r="L1" s="644"/>
      <c r="N1" s="166" t="s">
        <v>1810</v>
      </c>
    </row>
    <row r="2" spans="1:15" ht="30" customHeight="1" thickBot="1" x14ac:dyDescent="0.25">
      <c r="A2" s="167">
        <v>1</v>
      </c>
      <c r="B2" s="645" t="s">
        <v>1811</v>
      </c>
      <c r="C2" s="645"/>
      <c r="D2" s="645"/>
      <c r="E2" s="645"/>
      <c r="F2" s="646" t="s">
        <v>1960</v>
      </c>
      <c r="G2" s="646"/>
      <c r="H2" s="646"/>
      <c r="I2" s="646"/>
      <c r="J2" s="646"/>
      <c r="K2" s="646"/>
      <c r="L2" s="646"/>
      <c r="N2" s="166" t="s">
        <v>1812</v>
      </c>
    </row>
    <row r="3" spans="1:15" ht="15" customHeight="1" thickBot="1" x14ac:dyDescent="0.25">
      <c r="A3" s="587"/>
      <c r="B3" s="587"/>
      <c r="C3" s="587"/>
      <c r="D3" s="587"/>
      <c r="E3" s="587"/>
      <c r="F3" s="587"/>
      <c r="G3" s="587"/>
      <c r="H3" s="587"/>
      <c r="I3" s="587"/>
      <c r="J3" s="587"/>
      <c r="K3" s="587"/>
      <c r="L3" s="587"/>
    </row>
    <row r="4" spans="1:15" ht="30" customHeight="1" x14ac:dyDescent="0.2">
      <c r="A4" s="636" t="s">
        <v>0</v>
      </c>
      <c r="B4" s="636"/>
      <c r="C4" s="636"/>
      <c r="D4" s="636"/>
      <c r="E4" s="636"/>
      <c r="F4" s="636"/>
      <c r="G4" s="636"/>
      <c r="H4" s="636"/>
      <c r="I4" s="636"/>
      <c r="J4" s="636"/>
      <c r="K4" s="636"/>
      <c r="L4" s="636"/>
    </row>
    <row r="5" spans="1:15" ht="30" customHeight="1" x14ac:dyDescent="0.2">
      <c r="A5" s="168">
        <v>2</v>
      </c>
      <c r="B5" s="637" t="s">
        <v>1813</v>
      </c>
      <c r="C5" s="637"/>
      <c r="D5" s="637"/>
      <c r="E5" s="647" t="s">
        <v>2128</v>
      </c>
      <c r="F5" s="647"/>
      <c r="G5" s="647"/>
      <c r="H5" s="647"/>
      <c r="I5" s="647"/>
      <c r="J5" s="647"/>
      <c r="K5" s="647"/>
      <c r="L5" s="647"/>
      <c r="N5" s="166" t="s">
        <v>1814</v>
      </c>
    </row>
    <row r="6" spans="1:15" ht="30" customHeight="1" x14ac:dyDescent="0.2">
      <c r="A6" s="640">
        <v>3</v>
      </c>
      <c r="B6" s="637" t="s">
        <v>1815</v>
      </c>
      <c r="C6" s="637"/>
      <c r="D6" s="637"/>
      <c r="E6" s="647" t="s">
        <v>2129</v>
      </c>
      <c r="F6" s="647"/>
      <c r="G6" s="647"/>
      <c r="H6" s="647"/>
      <c r="I6" s="647"/>
      <c r="J6" s="647"/>
      <c r="K6" s="647"/>
      <c r="L6" s="647"/>
      <c r="N6" s="166" t="s">
        <v>1816</v>
      </c>
      <c r="O6" s="169"/>
    </row>
    <row r="7" spans="1:15" ht="41.25" customHeight="1" x14ac:dyDescent="0.2">
      <c r="A7" s="640"/>
      <c r="B7" s="637"/>
      <c r="C7" s="637"/>
      <c r="D7" s="637"/>
      <c r="E7" s="170" t="s">
        <v>1817</v>
      </c>
      <c r="F7" s="648" t="s">
        <v>2130</v>
      </c>
      <c r="G7" s="649"/>
      <c r="H7" s="650"/>
      <c r="I7" s="170" t="s">
        <v>1818</v>
      </c>
      <c r="J7" s="651" t="s">
        <v>2131</v>
      </c>
      <c r="K7" s="652"/>
      <c r="L7" s="653"/>
    </row>
    <row r="8" spans="1:15" ht="26.25" customHeight="1" x14ac:dyDescent="0.2">
      <c r="A8" s="640">
        <v>4</v>
      </c>
      <c r="B8" s="637" t="s">
        <v>1819</v>
      </c>
      <c r="C8" s="637"/>
      <c r="D8" s="637"/>
      <c r="E8" s="641" t="s">
        <v>1820</v>
      </c>
      <c r="F8" s="641"/>
      <c r="G8" s="641"/>
      <c r="H8" s="641"/>
      <c r="I8" s="641"/>
      <c r="J8" s="641"/>
      <c r="K8" s="641"/>
      <c r="L8" s="641"/>
      <c r="N8" s="166" t="s">
        <v>1812</v>
      </c>
    </row>
    <row r="9" spans="1:15" ht="27.75" customHeight="1" x14ac:dyDescent="0.2">
      <c r="A9" s="640"/>
      <c r="B9" s="637"/>
      <c r="C9" s="637"/>
      <c r="D9" s="637"/>
      <c r="E9" s="170" t="s">
        <v>1817</v>
      </c>
      <c r="F9" s="642" t="s">
        <v>1821</v>
      </c>
      <c r="G9" s="642"/>
      <c r="H9" s="642"/>
      <c r="I9" s="170" t="s">
        <v>1818</v>
      </c>
      <c r="J9" s="643" t="s">
        <v>1821</v>
      </c>
      <c r="K9" s="643"/>
      <c r="L9" s="643"/>
    </row>
    <row r="10" spans="1:15" ht="30" customHeight="1" x14ac:dyDescent="0.2">
      <c r="A10" s="168">
        <v>5</v>
      </c>
      <c r="B10" s="637" t="s">
        <v>11</v>
      </c>
      <c r="C10" s="637"/>
      <c r="D10" s="637"/>
      <c r="E10" s="638" t="s">
        <v>14</v>
      </c>
      <c r="F10" s="638"/>
      <c r="G10" s="638"/>
      <c r="H10" s="638"/>
      <c r="I10" s="638"/>
      <c r="J10" s="638"/>
      <c r="K10" s="638"/>
      <c r="L10" s="638"/>
      <c r="N10" s="166" t="s">
        <v>1812</v>
      </c>
    </row>
    <row r="11" spans="1:15" ht="33" customHeight="1" x14ac:dyDescent="0.2">
      <c r="A11" s="168">
        <v>6</v>
      </c>
      <c r="B11" s="637" t="s">
        <v>1822</v>
      </c>
      <c r="C11" s="637"/>
      <c r="D11" s="637"/>
      <c r="E11" s="639" t="s">
        <v>1823</v>
      </c>
      <c r="F11" s="639"/>
      <c r="G11" s="639"/>
      <c r="H11" s="639"/>
      <c r="I11" s="639"/>
      <c r="J11" s="639"/>
      <c r="K11" s="639"/>
      <c r="L11" s="639"/>
      <c r="N11" s="166" t="s">
        <v>1812</v>
      </c>
    </row>
    <row r="12" spans="1:15" ht="30" customHeight="1" x14ac:dyDescent="0.2">
      <c r="A12" s="168">
        <v>7</v>
      </c>
      <c r="B12" s="637" t="s">
        <v>1824</v>
      </c>
      <c r="C12" s="637"/>
      <c r="D12" s="637"/>
      <c r="E12" s="639" t="s">
        <v>1825</v>
      </c>
      <c r="F12" s="639"/>
      <c r="G12" s="639"/>
      <c r="H12" s="639"/>
      <c r="I12" s="639"/>
      <c r="J12" s="639"/>
      <c r="K12" s="639"/>
      <c r="L12" s="639"/>
      <c r="N12" s="166" t="s">
        <v>1812</v>
      </c>
    </row>
    <row r="13" spans="1:15" ht="30" customHeight="1" x14ac:dyDescent="0.2">
      <c r="A13" s="168">
        <v>8</v>
      </c>
      <c r="B13" s="637" t="s">
        <v>1826</v>
      </c>
      <c r="C13" s="637"/>
      <c r="D13" s="637"/>
      <c r="E13" s="639" t="s">
        <v>1821</v>
      </c>
      <c r="F13" s="639"/>
      <c r="G13" s="639"/>
      <c r="H13" s="639"/>
      <c r="I13" s="639"/>
      <c r="J13" s="639"/>
      <c r="K13" s="639"/>
      <c r="L13" s="639"/>
      <c r="N13" s="166" t="s">
        <v>1812</v>
      </c>
    </row>
    <row r="14" spans="1:15" ht="54.75" customHeight="1" thickBot="1" x14ac:dyDescent="0.25">
      <c r="A14" s="168">
        <v>9</v>
      </c>
      <c r="B14" s="637" t="s">
        <v>2</v>
      </c>
      <c r="C14" s="637"/>
      <c r="D14" s="637"/>
      <c r="E14" s="439" t="s">
        <v>17</v>
      </c>
      <c r="F14" s="439"/>
      <c r="G14" s="439"/>
      <c r="H14" s="439"/>
      <c r="I14" s="439"/>
      <c r="J14" s="439"/>
      <c r="K14" s="439"/>
      <c r="L14" s="440"/>
      <c r="N14" s="166" t="s">
        <v>1812</v>
      </c>
    </row>
    <row r="15" spans="1:15" ht="15" customHeight="1" thickBot="1" x14ac:dyDescent="0.25">
      <c r="A15" s="587"/>
      <c r="B15" s="587"/>
      <c r="C15" s="587"/>
      <c r="D15" s="587"/>
      <c r="E15" s="587"/>
      <c r="F15" s="587"/>
      <c r="G15" s="587"/>
      <c r="H15" s="587"/>
      <c r="I15" s="587"/>
      <c r="J15" s="587"/>
      <c r="K15" s="587"/>
      <c r="L15" s="587"/>
    </row>
    <row r="16" spans="1:15" ht="30" customHeight="1" x14ac:dyDescent="0.2">
      <c r="A16" s="636" t="s">
        <v>1827</v>
      </c>
      <c r="B16" s="636"/>
      <c r="C16" s="636"/>
      <c r="D16" s="636"/>
      <c r="E16" s="636"/>
      <c r="F16" s="636"/>
      <c r="G16" s="636"/>
      <c r="H16" s="636"/>
      <c r="I16" s="636"/>
      <c r="J16" s="636"/>
      <c r="K16" s="636"/>
      <c r="L16" s="636"/>
    </row>
    <row r="17" spans="1:23" ht="41.25" customHeight="1" x14ac:dyDescent="0.2">
      <c r="A17" s="168">
        <v>10</v>
      </c>
      <c r="B17" s="619" t="s">
        <v>1828</v>
      </c>
      <c r="C17" s="619"/>
      <c r="D17" s="629" t="s">
        <v>1829</v>
      </c>
      <c r="E17" s="629"/>
      <c r="F17" s="629"/>
      <c r="G17" s="629"/>
      <c r="H17" s="629"/>
      <c r="I17" s="629"/>
      <c r="J17" s="629"/>
      <c r="K17" s="629"/>
      <c r="L17" s="630"/>
      <c r="N17" s="166" t="s">
        <v>1812</v>
      </c>
      <c r="S17" s="171"/>
    </row>
    <row r="18" spans="1:23" ht="40.5" customHeight="1" thickBot="1" x14ac:dyDescent="0.25">
      <c r="A18" s="172">
        <v>11</v>
      </c>
      <c r="B18" s="631" t="s">
        <v>1830</v>
      </c>
      <c r="C18" s="631"/>
      <c r="D18" s="632" t="s">
        <v>1831</v>
      </c>
      <c r="E18" s="632"/>
      <c r="F18" s="632"/>
      <c r="G18" s="632"/>
      <c r="H18" s="632"/>
      <c r="I18" s="632"/>
      <c r="J18" s="632"/>
      <c r="K18" s="632"/>
      <c r="L18" s="633"/>
      <c r="N18" s="166" t="s">
        <v>1812</v>
      </c>
    </row>
    <row r="19" spans="1:23" ht="15" customHeight="1" thickBot="1" x14ac:dyDescent="0.25">
      <c r="A19" s="592"/>
      <c r="B19" s="592"/>
      <c r="C19" s="592"/>
      <c r="D19" s="592"/>
      <c r="E19" s="592"/>
      <c r="F19" s="592"/>
      <c r="G19" s="592"/>
      <c r="H19" s="592"/>
      <c r="I19" s="592"/>
      <c r="J19" s="592"/>
      <c r="K19" s="592"/>
      <c r="L19" s="592"/>
    </row>
    <row r="20" spans="1:23" ht="30" customHeight="1" x14ac:dyDescent="0.2">
      <c r="A20" s="173">
        <v>12</v>
      </c>
      <c r="B20" s="634" t="s">
        <v>1832</v>
      </c>
      <c r="C20" s="634"/>
      <c r="D20" s="635" t="s">
        <v>1833</v>
      </c>
      <c r="E20" s="635"/>
      <c r="F20" s="635"/>
      <c r="G20" s="635"/>
      <c r="H20" s="635"/>
      <c r="I20" s="635"/>
      <c r="J20" s="635"/>
      <c r="K20" s="635"/>
      <c r="L20" s="635"/>
      <c r="N20" s="166" t="s">
        <v>1812</v>
      </c>
    </row>
    <row r="21" spans="1:23" ht="30" customHeight="1" x14ac:dyDescent="0.2">
      <c r="A21" s="174">
        <v>13</v>
      </c>
      <c r="B21" s="619" t="s">
        <v>1834</v>
      </c>
      <c r="C21" s="619"/>
      <c r="D21" s="628" t="s">
        <v>1835</v>
      </c>
      <c r="E21" s="628"/>
      <c r="F21" s="628"/>
      <c r="G21" s="628"/>
      <c r="H21" s="628"/>
      <c r="I21" s="628"/>
      <c r="J21" s="628"/>
      <c r="K21" s="628"/>
      <c r="L21" s="628"/>
      <c r="N21" s="166" t="s">
        <v>1812</v>
      </c>
    </row>
    <row r="22" spans="1:23" ht="63" customHeight="1" x14ac:dyDescent="0.2">
      <c r="A22" s="174">
        <v>14</v>
      </c>
      <c r="B22" s="619" t="s">
        <v>1836</v>
      </c>
      <c r="C22" s="619"/>
      <c r="D22" s="628" t="s">
        <v>1837</v>
      </c>
      <c r="E22" s="628"/>
      <c r="F22" s="628"/>
      <c r="G22" s="628"/>
      <c r="H22" s="628"/>
      <c r="I22" s="628"/>
      <c r="J22" s="628"/>
      <c r="K22" s="628"/>
      <c r="L22" s="628"/>
      <c r="N22" s="166" t="s">
        <v>1812</v>
      </c>
    </row>
    <row r="23" spans="1:23" ht="77.25" customHeight="1" x14ac:dyDescent="0.2">
      <c r="A23" s="174">
        <v>15</v>
      </c>
      <c r="B23" s="619" t="s">
        <v>1838</v>
      </c>
      <c r="C23" s="619"/>
      <c r="D23" s="444" t="s">
        <v>2010</v>
      </c>
      <c r="E23" s="444"/>
      <c r="F23" s="444"/>
      <c r="G23" s="444"/>
      <c r="H23" s="444"/>
      <c r="I23" s="444"/>
      <c r="J23" s="444"/>
      <c r="K23" s="444"/>
      <c r="L23" s="445"/>
      <c r="N23" s="166" t="s">
        <v>1812</v>
      </c>
    </row>
    <row r="24" spans="1:23" ht="409.6" customHeight="1" x14ac:dyDescent="0.2">
      <c r="A24" s="174">
        <v>16</v>
      </c>
      <c r="B24" s="619" t="s">
        <v>1839</v>
      </c>
      <c r="C24" s="619"/>
      <c r="D24" s="623" t="s">
        <v>2132</v>
      </c>
      <c r="E24" s="624"/>
      <c r="F24" s="624"/>
      <c r="G24" s="624"/>
      <c r="H24" s="624"/>
      <c r="I24" s="624"/>
      <c r="J24" s="624"/>
      <c r="K24" s="624"/>
      <c r="L24" s="625"/>
      <c r="N24" s="166" t="s">
        <v>1840</v>
      </c>
    </row>
    <row r="25" spans="1:23" ht="232.5" customHeight="1" x14ac:dyDescent="0.2">
      <c r="A25" s="174">
        <v>17</v>
      </c>
      <c r="B25" s="619" t="s">
        <v>1841</v>
      </c>
      <c r="C25" s="619"/>
      <c r="D25" s="626" t="s">
        <v>2133</v>
      </c>
      <c r="E25" s="626"/>
      <c r="F25" s="626"/>
      <c r="G25" s="626"/>
      <c r="H25" s="626"/>
      <c r="I25" s="626"/>
      <c r="J25" s="626"/>
      <c r="K25" s="626"/>
      <c r="L25" s="626"/>
      <c r="N25" s="166" t="s">
        <v>1812</v>
      </c>
    </row>
    <row r="26" spans="1:23" ht="114" customHeight="1" thickBot="1" x14ac:dyDescent="0.25">
      <c r="A26" s="172">
        <v>18</v>
      </c>
      <c r="B26" s="603" t="s">
        <v>1842</v>
      </c>
      <c r="C26" s="603"/>
      <c r="D26" s="627" t="s">
        <v>2134</v>
      </c>
      <c r="E26" s="627"/>
      <c r="F26" s="627"/>
      <c r="G26" s="627"/>
      <c r="H26" s="627"/>
      <c r="I26" s="627"/>
      <c r="J26" s="627"/>
      <c r="K26" s="627"/>
      <c r="L26" s="627"/>
      <c r="N26" s="166" t="s">
        <v>1812</v>
      </c>
    </row>
    <row r="27" spans="1:23" ht="15.75" customHeight="1" thickBot="1" x14ac:dyDescent="0.25">
      <c r="A27" s="592"/>
      <c r="B27" s="592"/>
      <c r="C27" s="592"/>
      <c r="D27" s="592"/>
      <c r="E27" s="592"/>
      <c r="F27" s="592"/>
      <c r="G27" s="592"/>
      <c r="H27" s="592"/>
      <c r="I27" s="592"/>
      <c r="J27" s="592"/>
      <c r="K27" s="592"/>
      <c r="L27" s="592"/>
    </row>
    <row r="28" spans="1:23" ht="101.25" customHeight="1" x14ac:dyDescent="0.2">
      <c r="A28" s="173">
        <v>19</v>
      </c>
      <c r="B28" s="616" t="s">
        <v>1843</v>
      </c>
      <c r="C28" s="616"/>
      <c r="D28" s="617" t="s">
        <v>2135</v>
      </c>
      <c r="E28" s="617"/>
      <c r="F28" s="617"/>
      <c r="G28" s="617"/>
      <c r="H28" s="617"/>
      <c r="I28" s="617"/>
      <c r="J28" s="617"/>
      <c r="K28" s="617"/>
      <c r="L28" s="617"/>
      <c r="N28" s="166" t="s">
        <v>1812</v>
      </c>
      <c r="W28" s="166" t="s">
        <v>2136</v>
      </c>
    </row>
    <row r="29" spans="1:23" ht="222.75" customHeight="1" x14ac:dyDescent="0.2">
      <c r="A29" s="174">
        <v>20</v>
      </c>
      <c r="B29" s="602" t="s">
        <v>1844</v>
      </c>
      <c r="C29" s="602"/>
      <c r="D29" s="618" t="s">
        <v>2137</v>
      </c>
      <c r="E29" s="618"/>
      <c r="F29" s="618"/>
      <c r="G29" s="618"/>
      <c r="H29" s="618"/>
      <c r="I29" s="618"/>
      <c r="J29" s="618"/>
      <c r="K29" s="618"/>
      <c r="L29" s="618"/>
      <c r="N29" s="166" t="s">
        <v>1845</v>
      </c>
    </row>
    <row r="30" spans="1:23" ht="132" customHeight="1" thickBot="1" x14ac:dyDescent="0.25">
      <c r="A30" s="174">
        <v>21</v>
      </c>
      <c r="B30" s="619" t="s">
        <v>1846</v>
      </c>
      <c r="C30" s="619"/>
      <c r="D30" s="620" t="s">
        <v>2138</v>
      </c>
      <c r="E30" s="621"/>
      <c r="F30" s="621"/>
      <c r="G30" s="621"/>
      <c r="H30" s="621"/>
      <c r="I30" s="621"/>
      <c r="J30" s="621"/>
      <c r="K30" s="621"/>
      <c r="L30" s="622"/>
      <c r="N30" s="166" t="s">
        <v>1812</v>
      </c>
    </row>
    <row r="31" spans="1:23" ht="13.5" customHeight="1" thickBot="1" x14ac:dyDescent="0.25">
      <c r="A31" s="592"/>
      <c r="B31" s="592"/>
      <c r="C31" s="592"/>
      <c r="D31" s="592"/>
      <c r="E31" s="592"/>
      <c r="F31" s="592"/>
      <c r="G31" s="592"/>
      <c r="H31" s="592"/>
      <c r="I31" s="592"/>
      <c r="J31" s="592"/>
      <c r="K31" s="592"/>
      <c r="L31" s="592"/>
    </row>
    <row r="32" spans="1:23" ht="42" customHeight="1" x14ac:dyDescent="0.2">
      <c r="A32" s="175">
        <v>22</v>
      </c>
      <c r="B32" s="611" t="s">
        <v>1951</v>
      </c>
      <c r="C32" s="611"/>
      <c r="D32" s="612" t="s">
        <v>1952</v>
      </c>
      <c r="E32" s="612"/>
      <c r="F32" s="613" t="s">
        <v>1956</v>
      </c>
      <c r="G32" s="613"/>
      <c r="H32" s="614" t="s">
        <v>1953</v>
      </c>
      <c r="I32" s="614"/>
      <c r="J32" s="615" t="s">
        <v>1957</v>
      </c>
      <c r="K32" s="615"/>
      <c r="L32" s="615"/>
      <c r="N32" s="166" t="s">
        <v>1847</v>
      </c>
    </row>
    <row r="33" spans="1:17" ht="60" customHeight="1" thickBot="1" x14ac:dyDescent="0.25">
      <c r="A33" s="172">
        <v>23</v>
      </c>
      <c r="B33" s="608" t="s">
        <v>1954</v>
      </c>
      <c r="C33" s="608"/>
      <c r="D33" s="609" t="s">
        <v>1950</v>
      </c>
      <c r="E33" s="609"/>
      <c r="F33" s="609"/>
      <c r="G33" s="609"/>
      <c r="H33" s="609"/>
      <c r="I33" s="609"/>
      <c r="J33" s="609"/>
      <c r="K33" s="609"/>
      <c r="L33" s="609"/>
      <c r="N33" s="166" t="s">
        <v>1848</v>
      </c>
    </row>
    <row r="34" spans="1:17" ht="15" customHeight="1" thickBot="1" x14ac:dyDescent="0.25">
      <c r="A34" s="592"/>
      <c r="B34" s="592"/>
      <c r="C34" s="592"/>
      <c r="D34" s="592"/>
      <c r="E34" s="592"/>
      <c r="F34" s="592"/>
      <c r="G34" s="592"/>
      <c r="H34" s="592"/>
      <c r="I34" s="592"/>
      <c r="J34" s="592"/>
      <c r="K34" s="592"/>
      <c r="L34" s="592"/>
    </row>
    <row r="35" spans="1:17" ht="30" customHeight="1" x14ac:dyDescent="0.2">
      <c r="A35" s="610" t="s">
        <v>1849</v>
      </c>
      <c r="B35" s="610"/>
      <c r="C35" s="610"/>
      <c r="D35" s="176" t="s">
        <v>1850</v>
      </c>
      <c r="E35" s="176">
        <v>2017</v>
      </c>
      <c r="F35" s="176">
        <v>2018</v>
      </c>
      <c r="G35" s="176">
        <v>2019</v>
      </c>
      <c r="H35" s="176">
        <v>2020</v>
      </c>
      <c r="I35" s="176">
        <v>2021</v>
      </c>
      <c r="J35" s="176">
        <v>2022</v>
      </c>
      <c r="K35" s="176">
        <v>2023</v>
      </c>
      <c r="L35" s="177" t="s">
        <v>1851</v>
      </c>
    </row>
    <row r="36" spans="1:17" ht="45" customHeight="1" x14ac:dyDescent="0.2">
      <c r="A36" s="174">
        <v>24</v>
      </c>
      <c r="B36" s="602" t="s">
        <v>1852</v>
      </c>
      <c r="C36" s="602"/>
      <c r="D36" s="178">
        <v>0</v>
      </c>
      <c r="E36" s="179">
        <v>35000</v>
      </c>
      <c r="F36" s="179">
        <v>20000000</v>
      </c>
      <c r="G36" s="179">
        <v>0</v>
      </c>
      <c r="H36" s="179">
        <v>0</v>
      </c>
      <c r="I36" s="179">
        <v>0</v>
      </c>
      <c r="J36" s="179">
        <v>0</v>
      </c>
      <c r="K36" s="179">
        <v>0</v>
      </c>
      <c r="L36" s="180">
        <f>SUM(D36:K36)</f>
        <v>20035000</v>
      </c>
      <c r="N36" s="166" t="s">
        <v>1853</v>
      </c>
      <c r="O36" s="181"/>
    </row>
    <row r="37" spans="1:17" ht="45" customHeight="1" x14ac:dyDescent="0.2">
      <c r="A37" s="174">
        <v>25</v>
      </c>
      <c r="B37" s="602" t="s">
        <v>1854</v>
      </c>
      <c r="C37" s="602"/>
      <c r="D37" s="178">
        <v>0</v>
      </c>
      <c r="E37" s="179">
        <v>35000</v>
      </c>
      <c r="F37" s="179">
        <v>20000000</v>
      </c>
      <c r="G37" s="179">
        <v>0</v>
      </c>
      <c r="H37" s="179">
        <v>0</v>
      </c>
      <c r="I37" s="179">
        <v>0</v>
      </c>
      <c r="J37" s="179">
        <v>0</v>
      </c>
      <c r="K37" s="179">
        <v>0</v>
      </c>
      <c r="L37" s="180">
        <f>SUM(D37:K37)</f>
        <v>20035000</v>
      </c>
      <c r="N37" s="166" t="s">
        <v>1855</v>
      </c>
      <c r="O37" s="181"/>
      <c r="Q37" s="193"/>
    </row>
    <row r="38" spans="1:17" ht="45" customHeight="1" x14ac:dyDescent="0.2">
      <c r="A38" s="174">
        <v>26</v>
      </c>
      <c r="B38" s="602" t="s">
        <v>1856</v>
      </c>
      <c r="C38" s="602"/>
      <c r="D38" s="179">
        <f t="shared" ref="D38:K38" si="0">ROUNDDOWN(D37*0.85,2)</f>
        <v>0</v>
      </c>
      <c r="E38" s="179">
        <f t="shared" si="0"/>
        <v>29750</v>
      </c>
      <c r="F38" s="179">
        <f t="shared" si="0"/>
        <v>17000000</v>
      </c>
      <c r="G38" s="179">
        <f t="shared" si="0"/>
        <v>0</v>
      </c>
      <c r="H38" s="179">
        <f t="shared" si="0"/>
        <v>0</v>
      </c>
      <c r="I38" s="179">
        <f t="shared" si="0"/>
        <v>0</v>
      </c>
      <c r="J38" s="179">
        <f t="shared" si="0"/>
        <v>0</v>
      </c>
      <c r="K38" s="179">
        <f t="shared" si="0"/>
        <v>0</v>
      </c>
      <c r="L38" s="180">
        <f>SUM(D38:K38)</f>
        <v>17029750</v>
      </c>
      <c r="N38" s="166" t="s">
        <v>1857</v>
      </c>
      <c r="O38" s="193"/>
    </row>
    <row r="39" spans="1:17" ht="45" customHeight="1" thickBot="1" x14ac:dyDescent="0.25">
      <c r="A39" s="172">
        <v>27</v>
      </c>
      <c r="B39" s="603" t="s">
        <v>1858</v>
      </c>
      <c r="C39" s="603"/>
      <c r="D39" s="92">
        <f t="shared" ref="D39:K39" si="1">IFERROR(D38/D37,0)</f>
        <v>0</v>
      </c>
      <c r="E39" s="92">
        <f t="shared" si="1"/>
        <v>0.85</v>
      </c>
      <c r="F39" s="92">
        <f t="shared" si="1"/>
        <v>0.85</v>
      </c>
      <c r="G39" s="92">
        <f t="shared" si="1"/>
        <v>0</v>
      </c>
      <c r="H39" s="92">
        <f t="shared" si="1"/>
        <v>0</v>
      </c>
      <c r="I39" s="92">
        <f t="shared" si="1"/>
        <v>0</v>
      </c>
      <c r="J39" s="92">
        <f t="shared" si="1"/>
        <v>0</v>
      </c>
      <c r="K39" s="92">
        <f t="shared" si="1"/>
        <v>0</v>
      </c>
      <c r="L39" s="92">
        <f>IFERROR(L38/L37,"")</f>
        <v>0.85</v>
      </c>
      <c r="N39" s="166" t="s">
        <v>1812</v>
      </c>
    </row>
    <row r="40" spans="1:17" ht="13.5" customHeight="1" thickBot="1" x14ac:dyDescent="0.25">
      <c r="A40" s="604"/>
      <c r="B40" s="604"/>
      <c r="C40" s="604"/>
      <c r="D40" s="604"/>
      <c r="E40" s="604"/>
      <c r="F40" s="604"/>
      <c r="G40" s="604"/>
      <c r="H40" s="604"/>
      <c r="I40" s="604"/>
      <c r="J40" s="604"/>
      <c r="K40" s="604"/>
      <c r="L40" s="604"/>
    </row>
    <row r="41" spans="1:17" ht="30" customHeight="1" thickBot="1" x14ac:dyDescent="0.25">
      <c r="A41" s="605">
        <v>28</v>
      </c>
      <c r="B41" s="606" t="s">
        <v>1859</v>
      </c>
      <c r="C41" s="606"/>
      <c r="D41" s="606"/>
      <c r="E41" s="606"/>
      <c r="F41" s="606"/>
      <c r="G41" s="606"/>
      <c r="H41" s="606"/>
      <c r="I41" s="606"/>
      <c r="J41" s="606"/>
      <c r="K41" s="606"/>
      <c r="L41" s="606"/>
      <c r="N41" s="166" t="s">
        <v>1812</v>
      </c>
    </row>
    <row r="42" spans="1:17" ht="30" customHeight="1" thickBot="1" x14ac:dyDescent="0.25">
      <c r="A42" s="605"/>
      <c r="B42" s="596" t="s">
        <v>1860</v>
      </c>
      <c r="C42" s="596"/>
      <c r="D42" s="596" t="s">
        <v>1861</v>
      </c>
      <c r="E42" s="596"/>
      <c r="F42" s="596"/>
      <c r="G42" s="596"/>
      <c r="H42" s="596"/>
      <c r="I42" s="596"/>
      <c r="J42" s="596"/>
      <c r="K42" s="607" t="s">
        <v>1862</v>
      </c>
      <c r="L42" s="607"/>
    </row>
    <row r="43" spans="1:17" ht="30" customHeight="1" thickBot="1" x14ac:dyDescent="0.25">
      <c r="A43" s="605"/>
      <c r="B43" s="600" t="s">
        <v>1958</v>
      </c>
      <c r="C43" s="600"/>
      <c r="D43" s="601" t="s">
        <v>2139</v>
      </c>
      <c r="E43" s="601"/>
      <c r="F43" s="601"/>
      <c r="G43" s="601"/>
      <c r="H43" s="601"/>
      <c r="I43" s="601"/>
      <c r="J43" s="601"/>
      <c r="K43" s="599">
        <v>25000</v>
      </c>
      <c r="L43" s="599"/>
    </row>
    <row r="44" spans="1:17" ht="51.75" customHeight="1" thickBot="1" x14ac:dyDescent="0.25">
      <c r="A44" s="605"/>
      <c r="B44" s="600" t="s">
        <v>2140</v>
      </c>
      <c r="C44" s="600"/>
      <c r="D44" s="601" t="s">
        <v>2141</v>
      </c>
      <c r="E44" s="601"/>
      <c r="F44" s="601"/>
      <c r="G44" s="601"/>
      <c r="H44" s="601"/>
      <c r="I44" s="601"/>
      <c r="J44" s="601"/>
      <c r="K44" s="599">
        <v>19100000</v>
      </c>
      <c r="L44" s="599"/>
    </row>
    <row r="45" spans="1:17" ht="30" customHeight="1" thickBot="1" x14ac:dyDescent="0.25">
      <c r="A45" s="605"/>
      <c r="B45" s="600" t="s">
        <v>2142</v>
      </c>
      <c r="C45" s="600"/>
      <c r="D45" s="601" t="s">
        <v>2143</v>
      </c>
      <c r="E45" s="601"/>
      <c r="F45" s="601"/>
      <c r="G45" s="601"/>
      <c r="H45" s="601"/>
      <c r="I45" s="601"/>
      <c r="J45" s="601"/>
      <c r="K45" s="599">
        <v>900000</v>
      </c>
      <c r="L45" s="599"/>
    </row>
    <row r="46" spans="1:17" ht="57" customHeight="1" thickBot="1" x14ac:dyDescent="0.25">
      <c r="A46" s="605"/>
      <c r="B46" s="600" t="s">
        <v>2144</v>
      </c>
      <c r="C46" s="600"/>
      <c r="D46" s="601" t="s">
        <v>2145</v>
      </c>
      <c r="E46" s="601"/>
      <c r="F46" s="601"/>
      <c r="G46" s="601"/>
      <c r="H46" s="601"/>
      <c r="I46" s="601"/>
      <c r="J46" s="601"/>
      <c r="K46" s="599">
        <v>10000</v>
      </c>
      <c r="L46" s="599"/>
    </row>
    <row r="47" spans="1:17" ht="15" customHeight="1" thickBot="1" x14ac:dyDescent="0.25">
      <c r="A47" s="592"/>
      <c r="B47" s="592"/>
      <c r="C47" s="592"/>
      <c r="D47" s="592"/>
      <c r="E47" s="592"/>
      <c r="F47" s="592"/>
      <c r="G47" s="592"/>
      <c r="H47" s="592"/>
      <c r="I47" s="592"/>
      <c r="J47" s="592"/>
      <c r="K47" s="592"/>
      <c r="L47" s="592"/>
    </row>
    <row r="48" spans="1:17" ht="30" customHeight="1" thickBot="1" x14ac:dyDescent="0.25">
      <c r="A48" s="593">
        <v>29</v>
      </c>
      <c r="B48" s="594" t="s">
        <v>1955</v>
      </c>
      <c r="C48" s="594"/>
      <c r="D48" s="594"/>
      <c r="E48" s="594"/>
      <c r="F48" s="594"/>
      <c r="G48" s="594"/>
      <c r="H48" s="594"/>
      <c r="I48" s="594"/>
      <c r="J48" s="594"/>
      <c r="K48" s="594"/>
      <c r="L48" s="594"/>
      <c r="N48" s="166" t="s">
        <v>1863</v>
      </c>
    </row>
    <row r="49" spans="1:12" ht="42.75" customHeight="1" thickBot="1" x14ac:dyDescent="0.25">
      <c r="A49" s="593"/>
      <c r="B49" s="595" t="s">
        <v>1864</v>
      </c>
      <c r="C49" s="595"/>
      <c r="D49" s="595"/>
      <c r="E49" s="595" t="s">
        <v>1865</v>
      </c>
      <c r="F49" s="595"/>
      <c r="G49" s="595" t="s">
        <v>1866</v>
      </c>
      <c r="H49" s="595"/>
      <c r="I49" s="596" t="s">
        <v>1867</v>
      </c>
      <c r="J49" s="596"/>
      <c r="K49" s="598" t="s">
        <v>1868</v>
      </c>
      <c r="L49" s="598"/>
    </row>
    <row r="50" spans="1:12" ht="31.5" customHeight="1" thickBot="1" x14ac:dyDescent="0.25">
      <c r="A50" s="593"/>
      <c r="B50" s="590" t="s">
        <v>1869</v>
      </c>
      <c r="C50" s="590"/>
      <c r="D50" s="590"/>
      <c r="E50" s="591" t="s">
        <v>1870</v>
      </c>
      <c r="F50" s="591"/>
      <c r="G50" s="591" t="s">
        <v>1871</v>
      </c>
      <c r="H50" s="591"/>
      <c r="I50" s="182"/>
      <c r="J50" s="183">
        <v>77331</v>
      </c>
      <c r="K50" s="586">
        <v>598470</v>
      </c>
      <c r="L50" s="586"/>
    </row>
    <row r="51" spans="1:12" ht="41.25" customHeight="1" thickBot="1" x14ac:dyDescent="0.25">
      <c r="A51" s="593"/>
      <c r="B51" s="590" t="s">
        <v>1873</v>
      </c>
      <c r="C51" s="590"/>
      <c r="D51" s="590"/>
      <c r="E51" s="591" t="s">
        <v>1874</v>
      </c>
      <c r="F51" s="591"/>
      <c r="G51" s="591" t="s">
        <v>1875</v>
      </c>
      <c r="H51" s="591"/>
      <c r="I51" s="184"/>
      <c r="J51" s="185">
        <v>1</v>
      </c>
      <c r="K51" s="597">
        <v>31</v>
      </c>
      <c r="L51" s="597"/>
    </row>
    <row r="52" spans="1:12" ht="51.75" customHeight="1" thickBot="1" x14ac:dyDescent="0.25">
      <c r="A52" s="593"/>
      <c r="B52" s="590" t="s">
        <v>1876</v>
      </c>
      <c r="C52" s="590"/>
      <c r="D52" s="590"/>
      <c r="E52" s="591" t="s">
        <v>1874</v>
      </c>
      <c r="F52" s="591"/>
      <c r="G52" s="591" t="s">
        <v>1875</v>
      </c>
      <c r="H52" s="591"/>
      <c r="I52" s="184"/>
      <c r="J52" s="185">
        <v>1</v>
      </c>
      <c r="K52" s="597">
        <v>31</v>
      </c>
      <c r="L52" s="597"/>
    </row>
    <row r="53" spans="1:12" ht="27.75" customHeight="1" thickBot="1" x14ac:dyDescent="0.25">
      <c r="A53" s="593"/>
      <c r="B53" s="590" t="s">
        <v>1877</v>
      </c>
      <c r="C53" s="590"/>
      <c r="D53" s="590"/>
      <c r="E53" s="591" t="s">
        <v>1874</v>
      </c>
      <c r="F53" s="591"/>
      <c r="G53" s="591" t="s">
        <v>1878</v>
      </c>
      <c r="H53" s="591"/>
      <c r="I53" s="182"/>
      <c r="J53" s="186">
        <v>19100000</v>
      </c>
      <c r="K53" s="586">
        <v>350000000</v>
      </c>
      <c r="L53" s="586"/>
    </row>
    <row r="54" spans="1:12" ht="41.25" customHeight="1" thickBot="1" x14ac:dyDescent="0.25">
      <c r="A54" s="593"/>
      <c r="B54" s="590" t="s">
        <v>1879</v>
      </c>
      <c r="C54" s="590"/>
      <c r="D54" s="590"/>
      <c r="E54" s="591" t="s">
        <v>1870</v>
      </c>
      <c r="F54" s="591"/>
      <c r="G54" s="591" t="s">
        <v>1880</v>
      </c>
      <c r="H54" s="591"/>
      <c r="I54" s="187"/>
      <c r="J54" s="188">
        <v>18</v>
      </c>
      <c r="K54" s="586" t="s">
        <v>1872</v>
      </c>
      <c r="L54" s="586"/>
    </row>
    <row r="55" spans="1:12" ht="30" customHeight="1" thickBot="1" x14ac:dyDescent="0.25">
      <c r="A55" s="593"/>
      <c r="B55" s="590" t="s">
        <v>1881</v>
      </c>
      <c r="C55" s="590"/>
      <c r="D55" s="590"/>
      <c r="E55" s="591" t="s">
        <v>1870</v>
      </c>
      <c r="F55" s="591"/>
      <c r="G55" s="591" t="s">
        <v>1880</v>
      </c>
      <c r="H55" s="591"/>
      <c r="I55" s="187"/>
      <c r="J55" s="188">
        <v>18</v>
      </c>
      <c r="K55" s="586" t="s">
        <v>1872</v>
      </c>
      <c r="L55" s="586"/>
    </row>
    <row r="56" spans="1:12" ht="41.25" customHeight="1" thickBot="1" x14ac:dyDescent="0.25">
      <c r="A56" s="593"/>
      <c r="B56" s="584" t="s">
        <v>1882</v>
      </c>
      <c r="C56" s="584"/>
      <c r="D56" s="584"/>
      <c r="E56" s="585" t="s">
        <v>1874</v>
      </c>
      <c r="F56" s="585"/>
      <c r="G56" s="585" t="s">
        <v>1875</v>
      </c>
      <c r="H56" s="585"/>
      <c r="I56" s="189"/>
      <c r="J56" s="190">
        <v>1</v>
      </c>
      <c r="K56" s="586" t="s">
        <v>1872</v>
      </c>
      <c r="L56" s="586"/>
    </row>
    <row r="57" spans="1:12" ht="15" customHeight="1" thickBot="1" x14ac:dyDescent="0.25">
      <c r="A57" s="587"/>
      <c r="B57" s="587"/>
      <c r="C57" s="587"/>
      <c r="D57" s="587"/>
      <c r="E57" s="587"/>
      <c r="F57" s="587"/>
      <c r="G57" s="587"/>
      <c r="H57" s="587"/>
      <c r="I57" s="587"/>
      <c r="J57" s="587"/>
      <c r="K57" s="587"/>
      <c r="L57" s="587"/>
    </row>
    <row r="58" spans="1:12" ht="30" customHeight="1" thickBot="1" x14ac:dyDescent="0.25">
      <c r="A58" s="191">
        <v>30</v>
      </c>
      <c r="B58" s="588" t="s">
        <v>1883</v>
      </c>
      <c r="C58" s="588"/>
      <c r="D58" s="589" t="s">
        <v>1884</v>
      </c>
      <c r="E58" s="589"/>
      <c r="F58" s="589"/>
      <c r="G58" s="589"/>
      <c r="H58" s="589"/>
      <c r="I58" s="589"/>
      <c r="J58" s="589"/>
      <c r="K58" s="589"/>
      <c r="L58" s="589"/>
    </row>
    <row r="86" spans="1:1" x14ac:dyDescent="0.2">
      <c r="A86" s="166" t="s">
        <v>1885</v>
      </c>
    </row>
    <row r="87" spans="1:1" x14ac:dyDescent="0.2">
      <c r="A87" s="166" t="s">
        <v>14</v>
      </c>
    </row>
    <row r="88" spans="1:1" x14ac:dyDescent="0.2">
      <c r="A88" s="166" t="s">
        <v>1886</v>
      </c>
    </row>
    <row r="89" spans="1:1" x14ac:dyDescent="0.2">
      <c r="A89" s="166" t="s">
        <v>1887</v>
      </c>
    </row>
    <row r="90" spans="1:1" x14ac:dyDescent="0.2">
      <c r="A90" s="166" t="s">
        <v>1888</v>
      </c>
    </row>
    <row r="91" spans="1:1" x14ac:dyDescent="0.2">
      <c r="A91" s="166" t="s">
        <v>1889</v>
      </c>
    </row>
    <row r="92" spans="1:1" x14ac:dyDescent="0.2">
      <c r="A92" s="166" t="s">
        <v>1890</v>
      </c>
    </row>
    <row r="93" spans="1:1" x14ac:dyDescent="0.2">
      <c r="A93" s="166" t="s">
        <v>1891</v>
      </c>
    </row>
    <row r="94" spans="1:1" x14ac:dyDescent="0.2">
      <c r="A94" s="166" t="s">
        <v>1892</v>
      </c>
    </row>
    <row r="95" spans="1:1" x14ac:dyDescent="0.2">
      <c r="A95" s="166" t="s">
        <v>1893</v>
      </c>
    </row>
    <row r="96" spans="1:1" x14ac:dyDescent="0.2">
      <c r="A96" s="166" t="s">
        <v>1894</v>
      </c>
    </row>
    <row r="97" spans="1:1" x14ac:dyDescent="0.2">
      <c r="A97" s="166" t="s">
        <v>1895</v>
      </c>
    </row>
    <row r="98" spans="1:1" x14ac:dyDescent="0.2">
      <c r="A98" s="166" t="s">
        <v>1896</v>
      </c>
    </row>
    <row r="99" spans="1:1" x14ac:dyDescent="0.2">
      <c r="A99" s="166" t="s">
        <v>1897</v>
      </c>
    </row>
    <row r="100" spans="1:1" x14ac:dyDescent="0.2">
      <c r="A100" s="166" t="s">
        <v>1898</v>
      </c>
    </row>
    <row r="101" spans="1:1" x14ac:dyDescent="0.2">
      <c r="A101" s="166" t="s">
        <v>1899</v>
      </c>
    </row>
    <row r="102" spans="1:1" x14ac:dyDescent="0.2">
      <c r="A102" s="166" t="s">
        <v>1900</v>
      </c>
    </row>
    <row r="103" spans="1:1" x14ac:dyDescent="0.2">
      <c r="A103" s="166" t="s">
        <v>1901</v>
      </c>
    </row>
    <row r="106" spans="1:1" x14ac:dyDescent="0.2">
      <c r="A106" s="192" t="s">
        <v>1902</v>
      </c>
    </row>
    <row r="107" spans="1:1" x14ac:dyDescent="0.2">
      <c r="A107" s="192" t="s">
        <v>1903</v>
      </c>
    </row>
    <row r="108" spans="1:1" x14ac:dyDescent="0.2">
      <c r="A108" s="192" t="s">
        <v>1829</v>
      </c>
    </row>
    <row r="109" spans="1:1" x14ac:dyDescent="0.2">
      <c r="A109" s="192" t="s">
        <v>1904</v>
      </c>
    </row>
    <row r="112" spans="1:1" x14ac:dyDescent="0.2">
      <c r="A112" s="166" t="s">
        <v>1905</v>
      </c>
    </row>
    <row r="113" spans="1:1" x14ac:dyDescent="0.2">
      <c r="A113" s="166" t="s">
        <v>1906</v>
      </c>
    </row>
    <row r="114" spans="1:1" x14ac:dyDescent="0.2">
      <c r="A114" s="166" t="s">
        <v>1907</v>
      </c>
    </row>
    <row r="115" spans="1:1" x14ac:dyDescent="0.2">
      <c r="A115" s="166" t="s">
        <v>1908</v>
      </c>
    </row>
    <row r="116" spans="1:1" x14ac:dyDescent="0.2">
      <c r="A116" s="166" t="s">
        <v>1909</v>
      </c>
    </row>
    <row r="117" spans="1:1" x14ac:dyDescent="0.2">
      <c r="A117" s="166" t="s">
        <v>1910</v>
      </c>
    </row>
    <row r="118" spans="1:1" x14ac:dyDescent="0.2">
      <c r="A118" s="166" t="s">
        <v>1911</v>
      </c>
    </row>
    <row r="119" spans="1:1" x14ac:dyDescent="0.2">
      <c r="A119" s="166" t="s">
        <v>1912</v>
      </c>
    </row>
    <row r="120" spans="1:1" x14ac:dyDescent="0.2">
      <c r="A120" s="166" t="s">
        <v>1913</v>
      </c>
    </row>
    <row r="121" spans="1:1" x14ac:dyDescent="0.2">
      <c r="A121" s="166" t="s">
        <v>1914</v>
      </c>
    </row>
    <row r="122" spans="1:1" x14ac:dyDescent="0.2">
      <c r="A122" s="166" t="s">
        <v>1915</v>
      </c>
    </row>
    <row r="123" spans="1:1" x14ac:dyDescent="0.2">
      <c r="A123" s="166" t="s">
        <v>1831</v>
      </c>
    </row>
    <row r="124" spans="1:1" x14ac:dyDescent="0.2">
      <c r="A124" s="166" t="s">
        <v>1916</v>
      </c>
    </row>
    <row r="125" spans="1:1" x14ac:dyDescent="0.2">
      <c r="A125" s="166" t="s">
        <v>1917</v>
      </c>
    </row>
    <row r="126" spans="1:1" x14ac:dyDescent="0.2">
      <c r="A126" s="166" t="s">
        <v>1918</v>
      </c>
    </row>
    <row r="127" spans="1:1" x14ac:dyDescent="0.2">
      <c r="A127" s="166" t="s">
        <v>1919</v>
      </c>
    </row>
    <row r="128" spans="1:1" x14ac:dyDescent="0.2">
      <c r="A128" s="166" t="s">
        <v>1920</v>
      </c>
    </row>
    <row r="129" spans="1:1" x14ac:dyDescent="0.2">
      <c r="A129" s="166" t="s">
        <v>1921</v>
      </c>
    </row>
    <row r="130" spans="1:1" x14ac:dyDescent="0.2">
      <c r="A130" s="166" t="s">
        <v>1922</v>
      </c>
    </row>
    <row r="131" spans="1:1" x14ac:dyDescent="0.2">
      <c r="A131" s="166" t="s">
        <v>1923</v>
      </c>
    </row>
    <row r="132" spans="1:1" x14ac:dyDescent="0.2">
      <c r="A132" s="166" t="s">
        <v>1924</v>
      </c>
    </row>
    <row r="133" spans="1:1" x14ac:dyDescent="0.2">
      <c r="A133" s="166" t="s">
        <v>1925</v>
      </c>
    </row>
    <row r="134" spans="1:1" x14ac:dyDescent="0.2">
      <c r="A134" s="166" t="s">
        <v>1926</v>
      </c>
    </row>
    <row r="135" spans="1:1" x14ac:dyDescent="0.2">
      <c r="A135" s="166" t="s">
        <v>1927</v>
      </c>
    </row>
    <row r="136" spans="1:1" x14ac:dyDescent="0.2">
      <c r="A136" s="166" t="s">
        <v>1928</v>
      </c>
    </row>
    <row r="137" spans="1:1" x14ac:dyDescent="0.2">
      <c r="A137" s="166" t="s">
        <v>1929</v>
      </c>
    </row>
    <row r="138" spans="1:1" x14ac:dyDescent="0.2">
      <c r="A138" s="166" t="s">
        <v>1930</v>
      </c>
    </row>
    <row r="139" spans="1:1" x14ac:dyDescent="0.2">
      <c r="A139" s="166" t="s">
        <v>1931</v>
      </c>
    </row>
    <row r="140" spans="1:1" x14ac:dyDescent="0.2">
      <c r="A140" s="166" t="s">
        <v>1932</v>
      </c>
    </row>
    <row r="141" spans="1:1" x14ac:dyDescent="0.2">
      <c r="A141" s="166" t="s">
        <v>1933</v>
      </c>
    </row>
    <row r="142" spans="1:1" x14ac:dyDescent="0.2">
      <c r="A142" s="166" t="s">
        <v>1934</v>
      </c>
    </row>
    <row r="143" spans="1:1" x14ac:dyDescent="0.2">
      <c r="A143" s="166" t="s">
        <v>1935</v>
      </c>
    </row>
    <row r="144" spans="1:1" x14ac:dyDescent="0.2">
      <c r="A144" s="166" t="s">
        <v>1936</v>
      </c>
    </row>
    <row r="145" spans="1:1" x14ac:dyDescent="0.2">
      <c r="A145" s="166" t="s">
        <v>1937</v>
      </c>
    </row>
    <row r="146" spans="1:1" x14ac:dyDescent="0.2">
      <c r="A146" s="166" t="s">
        <v>1938</v>
      </c>
    </row>
    <row r="147" spans="1:1" x14ac:dyDescent="0.2">
      <c r="A147" s="166" t="s">
        <v>1939</v>
      </c>
    </row>
    <row r="148" spans="1:1" x14ac:dyDescent="0.2">
      <c r="A148" s="166" t="s">
        <v>1940</v>
      </c>
    </row>
    <row r="151" spans="1:1" x14ac:dyDescent="0.2">
      <c r="A151" s="166" t="s">
        <v>1833</v>
      </c>
    </row>
    <row r="152" spans="1:1" x14ac:dyDescent="0.2">
      <c r="A152" s="166" t="s">
        <v>1941</v>
      </c>
    </row>
    <row r="155" spans="1:1" x14ac:dyDescent="0.2">
      <c r="A155" s="166" t="s">
        <v>1942</v>
      </c>
    </row>
    <row r="156" spans="1:1" x14ac:dyDescent="0.2">
      <c r="A156" s="166" t="s">
        <v>1943</v>
      </c>
    </row>
    <row r="157" spans="1:1" x14ac:dyDescent="0.2">
      <c r="A157" s="166" t="s">
        <v>1835</v>
      </c>
    </row>
    <row r="158" spans="1:1" x14ac:dyDescent="0.2">
      <c r="A158" s="166" t="s">
        <v>1944</v>
      </c>
    </row>
    <row r="161" spans="1:1" x14ac:dyDescent="0.2">
      <c r="A161" s="166" t="s">
        <v>1945</v>
      </c>
    </row>
    <row r="162" spans="1:1" x14ac:dyDescent="0.2">
      <c r="A162" s="166" t="s">
        <v>1946</v>
      </c>
    </row>
    <row r="163" spans="1:1" x14ac:dyDescent="0.2">
      <c r="A163" s="166" t="s">
        <v>1837</v>
      </c>
    </row>
    <row r="164" spans="1:1" x14ac:dyDescent="0.2">
      <c r="A164" s="166" t="s">
        <v>1947</v>
      </c>
    </row>
    <row r="165" spans="1:1" x14ac:dyDescent="0.2">
      <c r="A165" s="166" t="s">
        <v>1948</v>
      </c>
    </row>
    <row r="166" spans="1:1" x14ac:dyDescent="0.2">
      <c r="A166" s="166" t="s">
        <v>1949</v>
      </c>
    </row>
  </sheetData>
  <sheetProtection selectLockedCells="1" selectUnlockedCells="1"/>
  <autoFilter ref="N1:N169"/>
  <mergeCells count="126">
    <mergeCell ref="A1:L1"/>
    <mergeCell ref="B2:E2"/>
    <mergeCell ref="F2:L2"/>
    <mergeCell ref="A3:L3"/>
    <mergeCell ref="A4:L4"/>
    <mergeCell ref="B5:D5"/>
    <mergeCell ref="E5:L5"/>
    <mergeCell ref="A6:A7"/>
    <mergeCell ref="B6:D7"/>
    <mergeCell ref="E6:L6"/>
    <mergeCell ref="F7:H7"/>
    <mergeCell ref="J7:L7"/>
    <mergeCell ref="A8:A9"/>
    <mergeCell ref="B8:D9"/>
    <mergeCell ref="E8:L8"/>
    <mergeCell ref="F9:H9"/>
    <mergeCell ref="J9:L9"/>
    <mergeCell ref="B13:D13"/>
    <mergeCell ref="E13:L13"/>
    <mergeCell ref="B14:D14"/>
    <mergeCell ref="E14:L14"/>
    <mergeCell ref="A15:L15"/>
    <mergeCell ref="A16:L16"/>
    <mergeCell ref="B10:D10"/>
    <mergeCell ref="E10:L10"/>
    <mergeCell ref="B11:D11"/>
    <mergeCell ref="E11:L11"/>
    <mergeCell ref="B12:D12"/>
    <mergeCell ref="E12:L12"/>
    <mergeCell ref="B21:C21"/>
    <mergeCell ref="D21:L21"/>
    <mergeCell ref="B22:C22"/>
    <mergeCell ref="D22:L22"/>
    <mergeCell ref="B23:C23"/>
    <mergeCell ref="D23:L23"/>
    <mergeCell ref="B17:C17"/>
    <mergeCell ref="D17:L17"/>
    <mergeCell ref="B18:C18"/>
    <mergeCell ref="D18:L18"/>
    <mergeCell ref="A19:L19"/>
    <mergeCell ref="B20:C20"/>
    <mergeCell ref="D20:L20"/>
    <mergeCell ref="A27:L27"/>
    <mergeCell ref="B28:C28"/>
    <mergeCell ref="D28:L28"/>
    <mergeCell ref="B29:C29"/>
    <mergeCell ref="D29:L29"/>
    <mergeCell ref="B30:C30"/>
    <mergeCell ref="D30:L30"/>
    <mergeCell ref="B24:C24"/>
    <mergeCell ref="D24:L24"/>
    <mergeCell ref="B25:C25"/>
    <mergeCell ref="D25:L25"/>
    <mergeCell ref="B26:C26"/>
    <mergeCell ref="D26:L26"/>
    <mergeCell ref="B33:C33"/>
    <mergeCell ref="D33:L33"/>
    <mergeCell ref="A34:L34"/>
    <mergeCell ref="A35:C35"/>
    <mergeCell ref="B36:C36"/>
    <mergeCell ref="B37:C37"/>
    <mergeCell ref="A31:L31"/>
    <mergeCell ref="B32:C32"/>
    <mergeCell ref="D32:E32"/>
    <mergeCell ref="F32:G32"/>
    <mergeCell ref="H32:I32"/>
    <mergeCell ref="J32:L32"/>
    <mergeCell ref="K43:L43"/>
    <mergeCell ref="B44:C44"/>
    <mergeCell ref="D44:J44"/>
    <mergeCell ref="K44:L44"/>
    <mergeCell ref="B45:C45"/>
    <mergeCell ref="D45:J45"/>
    <mergeCell ref="K45:L45"/>
    <mergeCell ref="B38:C38"/>
    <mergeCell ref="B39:C39"/>
    <mergeCell ref="A40:L40"/>
    <mergeCell ref="A41:A46"/>
    <mergeCell ref="B41:L41"/>
    <mergeCell ref="B42:C42"/>
    <mergeCell ref="D42:J42"/>
    <mergeCell ref="K42:L42"/>
    <mergeCell ref="B43:C43"/>
    <mergeCell ref="D43:J43"/>
    <mergeCell ref="B46:C46"/>
    <mergeCell ref="D46:J46"/>
    <mergeCell ref="K46:L46"/>
    <mergeCell ref="A47:L47"/>
    <mergeCell ref="A48:A56"/>
    <mergeCell ref="B48:L48"/>
    <mergeCell ref="B49:D49"/>
    <mergeCell ref="E49:F49"/>
    <mergeCell ref="G49:H49"/>
    <mergeCell ref="I49:J49"/>
    <mergeCell ref="B52:D52"/>
    <mergeCell ref="E52:F52"/>
    <mergeCell ref="G52:H52"/>
    <mergeCell ref="K52:L52"/>
    <mergeCell ref="B53:D53"/>
    <mergeCell ref="E53:F53"/>
    <mergeCell ref="G53:H53"/>
    <mergeCell ref="K53:L53"/>
    <mergeCell ref="K49:L49"/>
    <mergeCell ref="B50:D50"/>
    <mergeCell ref="E50:F50"/>
    <mergeCell ref="G50:H50"/>
    <mergeCell ref="K50:L50"/>
    <mergeCell ref="B51:D51"/>
    <mergeCell ref="E51:F51"/>
    <mergeCell ref="G51:H51"/>
    <mergeCell ref="K51:L51"/>
    <mergeCell ref="B56:D56"/>
    <mergeCell ref="E56:F56"/>
    <mergeCell ref="G56:H56"/>
    <mergeCell ref="K56:L56"/>
    <mergeCell ref="A57:L57"/>
    <mergeCell ref="B58:C58"/>
    <mergeCell ref="D58:L58"/>
    <mergeCell ref="B54:D54"/>
    <mergeCell ref="E54:F54"/>
    <mergeCell ref="G54:H54"/>
    <mergeCell ref="K54:L54"/>
    <mergeCell ref="B55:D55"/>
    <mergeCell ref="E55:F55"/>
    <mergeCell ref="G55:H55"/>
    <mergeCell ref="K55:L55"/>
  </mergeCells>
  <conditionalFormatting sqref="F32:G32">
    <cfRule type="expression" dxfId="15" priority="2" stopIfTrue="1">
      <formula>NOT(ISERROR(SEARCH("wybierz",F32)))</formula>
    </cfRule>
  </conditionalFormatting>
  <conditionalFormatting sqref="D21:D22">
    <cfRule type="expression" dxfId="14" priority="3" stopIfTrue="1">
      <formula>NOT(ISERROR(SEARCH("wybierz",D21)))</formula>
    </cfRule>
  </conditionalFormatting>
  <conditionalFormatting sqref="D24">
    <cfRule type="expression" dxfId="13" priority="4" stopIfTrue="1">
      <formula>NOT(ISERROR(SEARCH("wybierz",D24)))</formula>
    </cfRule>
  </conditionalFormatting>
  <conditionalFormatting sqref="D25">
    <cfRule type="expression" dxfId="12" priority="5" stopIfTrue="1">
      <formula>NOT(ISERROR(SEARCH("wybierz",D25)))</formula>
    </cfRule>
  </conditionalFormatting>
  <conditionalFormatting sqref="D23">
    <cfRule type="containsText" dxfId="11" priority="1" stopIfTrue="1" operator="containsText" text="wybierz">
      <formula>NOT(ISERROR(SEARCH("wybierz",D23)))</formula>
    </cfRule>
  </conditionalFormatting>
  <dataValidations count="7">
    <dataValidation type="list" allowBlank="1" showInputMessage="1" showErrorMessage="1" prompt="wybierz narzędzie PP" sqref="D18:L18 WVL983050:WVT983050 WLP983050:WLX983050 WBT983050:WCB983050 VRX983050:VSF983050 VIB983050:VIJ983050 UYF983050:UYN983050 UOJ983050:UOR983050 UEN983050:UEV983050 TUR983050:TUZ983050 TKV983050:TLD983050 TAZ983050:TBH983050 SRD983050:SRL983050 SHH983050:SHP983050 RXL983050:RXT983050 RNP983050:RNX983050 RDT983050:REB983050 QTX983050:QUF983050 QKB983050:QKJ983050 QAF983050:QAN983050 PQJ983050:PQR983050 PGN983050:PGV983050 OWR983050:OWZ983050 OMV983050:OND983050 OCZ983050:ODH983050 NTD983050:NTL983050 NJH983050:NJP983050 MZL983050:MZT983050 MPP983050:MPX983050 MFT983050:MGB983050 LVX983050:LWF983050 LMB983050:LMJ983050 LCF983050:LCN983050 KSJ983050:KSR983050 KIN983050:KIV983050 JYR983050:JYZ983050 JOV983050:JPD983050 JEZ983050:JFH983050 IVD983050:IVL983050 ILH983050:ILP983050 IBL983050:IBT983050 HRP983050:HRX983050 HHT983050:HIB983050 GXX983050:GYF983050 GOB983050:GOJ983050 GEF983050:GEN983050 FUJ983050:FUR983050 FKN983050:FKV983050 FAR983050:FAZ983050 EQV983050:ERD983050 EGZ983050:EHH983050 DXD983050:DXL983050 DNH983050:DNP983050 DDL983050:DDT983050 CTP983050:CTX983050 CJT983050:CKB983050 BZX983050:CAF983050 BQB983050:BQJ983050 BGF983050:BGN983050 AWJ983050:AWR983050 AMN983050:AMV983050 ACR983050:ACZ983050 SV983050:TD983050 IZ983050:JH983050 D983050:L983050 WVL917514:WVT917514 WLP917514:WLX917514 WBT917514:WCB917514 VRX917514:VSF917514 VIB917514:VIJ917514 UYF917514:UYN917514 UOJ917514:UOR917514 UEN917514:UEV917514 TUR917514:TUZ917514 TKV917514:TLD917514 TAZ917514:TBH917514 SRD917514:SRL917514 SHH917514:SHP917514 RXL917514:RXT917514 RNP917514:RNX917514 RDT917514:REB917514 QTX917514:QUF917514 QKB917514:QKJ917514 QAF917514:QAN917514 PQJ917514:PQR917514 PGN917514:PGV917514 OWR917514:OWZ917514 OMV917514:OND917514 OCZ917514:ODH917514 NTD917514:NTL917514 NJH917514:NJP917514 MZL917514:MZT917514 MPP917514:MPX917514 MFT917514:MGB917514 LVX917514:LWF917514 LMB917514:LMJ917514 LCF917514:LCN917514 KSJ917514:KSR917514 KIN917514:KIV917514 JYR917514:JYZ917514 JOV917514:JPD917514 JEZ917514:JFH917514 IVD917514:IVL917514 ILH917514:ILP917514 IBL917514:IBT917514 HRP917514:HRX917514 HHT917514:HIB917514 GXX917514:GYF917514 GOB917514:GOJ917514 GEF917514:GEN917514 FUJ917514:FUR917514 FKN917514:FKV917514 FAR917514:FAZ917514 EQV917514:ERD917514 EGZ917514:EHH917514 DXD917514:DXL917514 DNH917514:DNP917514 DDL917514:DDT917514 CTP917514:CTX917514 CJT917514:CKB917514 BZX917514:CAF917514 BQB917514:BQJ917514 BGF917514:BGN917514 AWJ917514:AWR917514 AMN917514:AMV917514 ACR917514:ACZ917514 SV917514:TD917514 IZ917514:JH917514 D917514:L917514 WVL851978:WVT851978 WLP851978:WLX851978 WBT851978:WCB851978 VRX851978:VSF851978 VIB851978:VIJ851978 UYF851978:UYN851978 UOJ851978:UOR851978 UEN851978:UEV851978 TUR851978:TUZ851978 TKV851978:TLD851978 TAZ851978:TBH851978 SRD851978:SRL851978 SHH851978:SHP851978 RXL851978:RXT851978 RNP851978:RNX851978 RDT851978:REB851978 QTX851978:QUF851978 QKB851978:QKJ851978 QAF851978:QAN851978 PQJ851978:PQR851978 PGN851978:PGV851978 OWR851978:OWZ851978 OMV851978:OND851978 OCZ851978:ODH851978 NTD851978:NTL851978 NJH851978:NJP851978 MZL851978:MZT851978 MPP851978:MPX851978 MFT851978:MGB851978 LVX851978:LWF851978 LMB851978:LMJ851978 LCF851978:LCN851978 KSJ851978:KSR851978 KIN851978:KIV851978 JYR851978:JYZ851978 JOV851978:JPD851978 JEZ851978:JFH851978 IVD851978:IVL851978 ILH851978:ILP851978 IBL851978:IBT851978 HRP851978:HRX851978 HHT851978:HIB851978 GXX851978:GYF851978 GOB851978:GOJ851978 GEF851978:GEN851978 FUJ851978:FUR851978 FKN851978:FKV851978 FAR851978:FAZ851978 EQV851978:ERD851978 EGZ851978:EHH851978 DXD851978:DXL851978 DNH851978:DNP851978 DDL851978:DDT851978 CTP851978:CTX851978 CJT851978:CKB851978 BZX851978:CAF851978 BQB851978:BQJ851978 BGF851978:BGN851978 AWJ851978:AWR851978 AMN851978:AMV851978 ACR851978:ACZ851978 SV851978:TD851978 IZ851978:JH851978 D851978:L851978 WVL786442:WVT786442 WLP786442:WLX786442 WBT786442:WCB786442 VRX786442:VSF786442 VIB786442:VIJ786442 UYF786442:UYN786442 UOJ786442:UOR786442 UEN786442:UEV786442 TUR786442:TUZ786442 TKV786442:TLD786442 TAZ786442:TBH786442 SRD786442:SRL786442 SHH786442:SHP786442 RXL786442:RXT786442 RNP786442:RNX786442 RDT786442:REB786442 QTX786442:QUF786442 QKB786442:QKJ786442 QAF786442:QAN786442 PQJ786442:PQR786442 PGN786442:PGV786442 OWR786442:OWZ786442 OMV786442:OND786442 OCZ786442:ODH786442 NTD786442:NTL786442 NJH786442:NJP786442 MZL786442:MZT786442 MPP786442:MPX786442 MFT786442:MGB786442 LVX786442:LWF786442 LMB786442:LMJ786442 LCF786442:LCN786442 KSJ786442:KSR786442 KIN786442:KIV786442 JYR786442:JYZ786442 JOV786442:JPD786442 JEZ786442:JFH786442 IVD786442:IVL786442 ILH786442:ILP786442 IBL786442:IBT786442 HRP786442:HRX786442 HHT786442:HIB786442 GXX786442:GYF786442 GOB786442:GOJ786442 GEF786442:GEN786442 FUJ786442:FUR786442 FKN786442:FKV786442 FAR786442:FAZ786442 EQV786442:ERD786442 EGZ786442:EHH786442 DXD786442:DXL786442 DNH786442:DNP786442 DDL786442:DDT786442 CTP786442:CTX786442 CJT786442:CKB786442 BZX786442:CAF786442 BQB786442:BQJ786442 BGF786442:BGN786442 AWJ786442:AWR786442 AMN786442:AMV786442 ACR786442:ACZ786442 SV786442:TD786442 IZ786442:JH786442 D786442:L786442 WVL720906:WVT720906 WLP720906:WLX720906 WBT720906:WCB720906 VRX720906:VSF720906 VIB720906:VIJ720906 UYF720906:UYN720906 UOJ720906:UOR720906 UEN720906:UEV720906 TUR720906:TUZ720906 TKV720906:TLD720906 TAZ720906:TBH720906 SRD720906:SRL720906 SHH720906:SHP720906 RXL720906:RXT720906 RNP720906:RNX720906 RDT720906:REB720906 QTX720906:QUF720906 QKB720906:QKJ720906 QAF720906:QAN720906 PQJ720906:PQR720906 PGN720906:PGV720906 OWR720906:OWZ720906 OMV720906:OND720906 OCZ720906:ODH720906 NTD720906:NTL720906 NJH720906:NJP720906 MZL720906:MZT720906 MPP720906:MPX720906 MFT720906:MGB720906 LVX720906:LWF720906 LMB720906:LMJ720906 LCF720906:LCN720906 KSJ720906:KSR720906 KIN720906:KIV720906 JYR720906:JYZ720906 JOV720906:JPD720906 JEZ720906:JFH720906 IVD720906:IVL720906 ILH720906:ILP720906 IBL720906:IBT720906 HRP720906:HRX720906 HHT720906:HIB720906 GXX720906:GYF720906 GOB720906:GOJ720906 GEF720906:GEN720906 FUJ720906:FUR720906 FKN720906:FKV720906 FAR720906:FAZ720906 EQV720906:ERD720906 EGZ720906:EHH720906 DXD720906:DXL720906 DNH720906:DNP720906 DDL720906:DDT720906 CTP720906:CTX720906 CJT720906:CKB720906 BZX720906:CAF720906 BQB720906:BQJ720906 BGF720906:BGN720906 AWJ720906:AWR720906 AMN720906:AMV720906 ACR720906:ACZ720906 SV720906:TD720906 IZ720906:JH720906 D720906:L720906 WVL655370:WVT655370 WLP655370:WLX655370 WBT655370:WCB655370 VRX655370:VSF655370 VIB655370:VIJ655370 UYF655370:UYN655370 UOJ655370:UOR655370 UEN655370:UEV655370 TUR655370:TUZ655370 TKV655370:TLD655370 TAZ655370:TBH655370 SRD655370:SRL655370 SHH655370:SHP655370 RXL655370:RXT655370 RNP655370:RNX655370 RDT655370:REB655370 QTX655370:QUF655370 QKB655370:QKJ655370 QAF655370:QAN655370 PQJ655370:PQR655370 PGN655370:PGV655370 OWR655370:OWZ655370 OMV655370:OND655370 OCZ655370:ODH655370 NTD655370:NTL655370 NJH655370:NJP655370 MZL655370:MZT655370 MPP655370:MPX655370 MFT655370:MGB655370 LVX655370:LWF655370 LMB655370:LMJ655370 LCF655370:LCN655370 KSJ655370:KSR655370 KIN655370:KIV655370 JYR655370:JYZ655370 JOV655370:JPD655370 JEZ655370:JFH655370 IVD655370:IVL655370 ILH655370:ILP655370 IBL655370:IBT655370 HRP655370:HRX655370 HHT655370:HIB655370 GXX655370:GYF655370 GOB655370:GOJ655370 GEF655370:GEN655370 FUJ655370:FUR655370 FKN655370:FKV655370 FAR655370:FAZ655370 EQV655370:ERD655370 EGZ655370:EHH655370 DXD655370:DXL655370 DNH655370:DNP655370 DDL655370:DDT655370 CTP655370:CTX655370 CJT655370:CKB655370 BZX655370:CAF655370 BQB655370:BQJ655370 BGF655370:BGN655370 AWJ655370:AWR655370 AMN655370:AMV655370 ACR655370:ACZ655370 SV655370:TD655370 IZ655370:JH655370 D655370:L655370 WVL589834:WVT589834 WLP589834:WLX589834 WBT589834:WCB589834 VRX589834:VSF589834 VIB589834:VIJ589834 UYF589834:UYN589834 UOJ589834:UOR589834 UEN589834:UEV589834 TUR589834:TUZ589834 TKV589834:TLD589834 TAZ589834:TBH589834 SRD589834:SRL589834 SHH589834:SHP589834 RXL589834:RXT589834 RNP589834:RNX589834 RDT589834:REB589834 QTX589834:QUF589834 QKB589834:QKJ589834 QAF589834:QAN589834 PQJ589834:PQR589834 PGN589834:PGV589834 OWR589834:OWZ589834 OMV589834:OND589834 OCZ589834:ODH589834 NTD589834:NTL589834 NJH589834:NJP589834 MZL589834:MZT589834 MPP589834:MPX589834 MFT589834:MGB589834 LVX589834:LWF589834 LMB589834:LMJ589834 LCF589834:LCN589834 KSJ589834:KSR589834 KIN589834:KIV589834 JYR589834:JYZ589834 JOV589834:JPD589834 JEZ589834:JFH589834 IVD589834:IVL589834 ILH589834:ILP589834 IBL589834:IBT589834 HRP589834:HRX589834 HHT589834:HIB589834 GXX589834:GYF589834 GOB589834:GOJ589834 GEF589834:GEN589834 FUJ589834:FUR589834 FKN589834:FKV589834 FAR589834:FAZ589834 EQV589834:ERD589834 EGZ589834:EHH589834 DXD589834:DXL589834 DNH589834:DNP589834 DDL589834:DDT589834 CTP589834:CTX589834 CJT589834:CKB589834 BZX589834:CAF589834 BQB589834:BQJ589834 BGF589834:BGN589834 AWJ589834:AWR589834 AMN589834:AMV589834 ACR589834:ACZ589834 SV589834:TD589834 IZ589834:JH589834 D589834:L589834 WVL524298:WVT524298 WLP524298:WLX524298 WBT524298:WCB524298 VRX524298:VSF524298 VIB524298:VIJ524298 UYF524298:UYN524298 UOJ524298:UOR524298 UEN524298:UEV524298 TUR524298:TUZ524298 TKV524298:TLD524298 TAZ524298:TBH524298 SRD524298:SRL524298 SHH524298:SHP524298 RXL524298:RXT524298 RNP524298:RNX524298 RDT524298:REB524298 QTX524298:QUF524298 QKB524298:QKJ524298 QAF524298:QAN524298 PQJ524298:PQR524298 PGN524298:PGV524298 OWR524298:OWZ524298 OMV524298:OND524298 OCZ524298:ODH524298 NTD524298:NTL524298 NJH524298:NJP524298 MZL524298:MZT524298 MPP524298:MPX524298 MFT524298:MGB524298 LVX524298:LWF524298 LMB524298:LMJ524298 LCF524298:LCN524298 KSJ524298:KSR524298 KIN524298:KIV524298 JYR524298:JYZ524298 JOV524298:JPD524298 JEZ524298:JFH524298 IVD524298:IVL524298 ILH524298:ILP524298 IBL524298:IBT524298 HRP524298:HRX524298 HHT524298:HIB524298 GXX524298:GYF524298 GOB524298:GOJ524298 GEF524298:GEN524298 FUJ524298:FUR524298 FKN524298:FKV524298 FAR524298:FAZ524298 EQV524298:ERD524298 EGZ524298:EHH524298 DXD524298:DXL524298 DNH524298:DNP524298 DDL524298:DDT524298 CTP524298:CTX524298 CJT524298:CKB524298 BZX524298:CAF524298 BQB524298:BQJ524298 BGF524298:BGN524298 AWJ524298:AWR524298 AMN524298:AMV524298 ACR524298:ACZ524298 SV524298:TD524298 IZ524298:JH524298 D524298:L524298 WVL458762:WVT458762 WLP458762:WLX458762 WBT458762:WCB458762 VRX458762:VSF458762 VIB458762:VIJ458762 UYF458762:UYN458762 UOJ458762:UOR458762 UEN458762:UEV458762 TUR458762:TUZ458762 TKV458762:TLD458762 TAZ458762:TBH458762 SRD458762:SRL458762 SHH458762:SHP458762 RXL458762:RXT458762 RNP458762:RNX458762 RDT458762:REB458762 QTX458762:QUF458762 QKB458762:QKJ458762 QAF458762:QAN458762 PQJ458762:PQR458762 PGN458762:PGV458762 OWR458762:OWZ458762 OMV458762:OND458762 OCZ458762:ODH458762 NTD458762:NTL458762 NJH458762:NJP458762 MZL458762:MZT458762 MPP458762:MPX458762 MFT458762:MGB458762 LVX458762:LWF458762 LMB458762:LMJ458762 LCF458762:LCN458762 KSJ458762:KSR458762 KIN458762:KIV458762 JYR458762:JYZ458762 JOV458762:JPD458762 JEZ458762:JFH458762 IVD458762:IVL458762 ILH458762:ILP458762 IBL458762:IBT458762 HRP458762:HRX458762 HHT458762:HIB458762 GXX458762:GYF458762 GOB458762:GOJ458762 GEF458762:GEN458762 FUJ458762:FUR458762 FKN458762:FKV458762 FAR458762:FAZ458762 EQV458762:ERD458762 EGZ458762:EHH458762 DXD458762:DXL458762 DNH458762:DNP458762 DDL458762:DDT458762 CTP458762:CTX458762 CJT458762:CKB458762 BZX458762:CAF458762 BQB458762:BQJ458762 BGF458762:BGN458762 AWJ458762:AWR458762 AMN458762:AMV458762 ACR458762:ACZ458762 SV458762:TD458762 IZ458762:JH458762 D458762:L458762 WVL393226:WVT393226 WLP393226:WLX393226 WBT393226:WCB393226 VRX393226:VSF393226 VIB393226:VIJ393226 UYF393226:UYN393226 UOJ393226:UOR393226 UEN393226:UEV393226 TUR393226:TUZ393226 TKV393226:TLD393226 TAZ393226:TBH393226 SRD393226:SRL393226 SHH393226:SHP393226 RXL393226:RXT393226 RNP393226:RNX393226 RDT393226:REB393226 QTX393226:QUF393226 QKB393226:QKJ393226 QAF393226:QAN393226 PQJ393226:PQR393226 PGN393226:PGV393226 OWR393226:OWZ393226 OMV393226:OND393226 OCZ393226:ODH393226 NTD393226:NTL393226 NJH393226:NJP393226 MZL393226:MZT393226 MPP393226:MPX393226 MFT393226:MGB393226 LVX393226:LWF393226 LMB393226:LMJ393226 LCF393226:LCN393226 KSJ393226:KSR393226 KIN393226:KIV393226 JYR393226:JYZ393226 JOV393226:JPD393226 JEZ393226:JFH393226 IVD393226:IVL393226 ILH393226:ILP393226 IBL393226:IBT393226 HRP393226:HRX393226 HHT393226:HIB393226 GXX393226:GYF393226 GOB393226:GOJ393226 GEF393226:GEN393226 FUJ393226:FUR393226 FKN393226:FKV393226 FAR393226:FAZ393226 EQV393226:ERD393226 EGZ393226:EHH393226 DXD393226:DXL393226 DNH393226:DNP393226 DDL393226:DDT393226 CTP393226:CTX393226 CJT393226:CKB393226 BZX393226:CAF393226 BQB393226:BQJ393226 BGF393226:BGN393226 AWJ393226:AWR393226 AMN393226:AMV393226 ACR393226:ACZ393226 SV393226:TD393226 IZ393226:JH393226 D393226:L393226 WVL327690:WVT327690 WLP327690:WLX327690 WBT327690:WCB327690 VRX327690:VSF327690 VIB327690:VIJ327690 UYF327690:UYN327690 UOJ327690:UOR327690 UEN327690:UEV327690 TUR327690:TUZ327690 TKV327690:TLD327690 TAZ327690:TBH327690 SRD327690:SRL327690 SHH327690:SHP327690 RXL327690:RXT327690 RNP327690:RNX327690 RDT327690:REB327690 QTX327690:QUF327690 QKB327690:QKJ327690 QAF327690:QAN327690 PQJ327690:PQR327690 PGN327690:PGV327690 OWR327690:OWZ327690 OMV327690:OND327690 OCZ327690:ODH327690 NTD327690:NTL327690 NJH327690:NJP327690 MZL327690:MZT327690 MPP327690:MPX327690 MFT327690:MGB327690 LVX327690:LWF327690 LMB327690:LMJ327690 LCF327690:LCN327690 KSJ327690:KSR327690 KIN327690:KIV327690 JYR327690:JYZ327690 JOV327690:JPD327690 JEZ327690:JFH327690 IVD327690:IVL327690 ILH327690:ILP327690 IBL327690:IBT327690 HRP327690:HRX327690 HHT327690:HIB327690 GXX327690:GYF327690 GOB327690:GOJ327690 GEF327690:GEN327690 FUJ327690:FUR327690 FKN327690:FKV327690 FAR327690:FAZ327690 EQV327690:ERD327690 EGZ327690:EHH327690 DXD327690:DXL327690 DNH327690:DNP327690 DDL327690:DDT327690 CTP327690:CTX327690 CJT327690:CKB327690 BZX327690:CAF327690 BQB327690:BQJ327690 BGF327690:BGN327690 AWJ327690:AWR327690 AMN327690:AMV327690 ACR327690:ACZ327690 SV327690:TD327690 IZ327690:JH327690 D327690:L327690 WVL262154:WVT262154 WLP262154:WLX262154 WBT262154:WCB262154 VRX262154:VSF262154 VIB262154:VIJ262154 UYF262154:UYN262154 UOJ262154:UOR262154 UEN262154:UEV262154 TUR262154:TUZ262154 TKV262154:TLD262154 TAZ262154:TBH262154 SRD262154:SRL262154 SHH262154:SHP262154 RXL262154:RXT262154 RNP262154:RNX262154 RDT262154:REB262154 QTX262154:QUF262154 QKB262154:QKJ262154 QAF262154:QAN262154 PQJ262154:PQR262154 PGN262154:PGV262154 OWR262154:OWZ262154 OMV262154:OND262154 OCZ262154:ODH262154 NTD262154:NTL262154 NJH262154:NJP262154 MZL262154:MZT262154 MPP262154:MPX262154 MFT262154:MGB262154 LVX262154:LWF262154 LMB262154:LMJ262154 LCF262154:LCN262154 KSJ262154:KSR262154 KIN262154:KIV262154 JYR262154:JYZ262154 JOV262154:JPD262154 JEZ262154:JFH262154 IVD262154:IVL262154 ILH262154:ILP262154 IBL262154:IBT262154 HRP262154:HRX262154 HHT262154:HIB262154 GXX262154:GYF262154 GOB262154:GOJ262154 GEF262154:GEN262154 FUJ262154:FUR262154 FKN262154:FKV262154 FAR262154:FAZ262154 EQV262154:ERD262154 EGZ262154:EHH262154 DXD262154:DXL262154 DNH262154:DNP262154 DDL262154:DDT262154 CTP262154:CTX262154 CJT262154:CKB262154 BZX262154:CAF262154 BQB262154:BQJ262154 BGF262154:BGN262154 AWJ262154:AWR262154 AMN262154:AMV262154 ACR262154:ACZ262154 SV262154:TD262154 IZ262154:JH262154 D262154:L262154 WVL196618:WVT196618 WLP196618:WLX196618 WBT196618:WCB196618 VRX196618:VSF196618 VIB196618:VIJ196618 UYF196618:UYN196618 UOJ196618:UOR196618 UEN196618:UEV196618 TUR196618:TUZ196618 TKV196618:TLD196618 TAZ196618:TBH196618 SRD196618:SRL196618 SHH196618:SHP196618 RXL196618:RXT196618 RNP196618:RNX196618 RDT196618:REB196618 QTX196618:QUF196618 QKB196618:QKJ196618 QAF196618:QAN196618 PQJ196618:PQR196618 PGN196618:PGV196618 OWR196618:OWZ196618 OMV196618:OND196618 OCZ196618:ODH196618 NTD196618:NTL196618 NJH196618:NJP196618 MZL196618:MZT196618 MPP196618:MPX196618 MFT196618:MGB196618 LVX196618:LWF196618 LMB196618:LMJ196618 LCF196618:LCN196618 KSJ196618:KSR196618 KIN196618:KIV196618 JYR196618:JYZ196618 JOV196618:JPD196618 JEZ196618:JFH196618 IVD196618:IVL196618 ILH196618:ILP196618 IBL196618:IBT196618 HRP196618:HRX196618 HHT196618:HIB196618 GXX196618:GYF196618 GOB196618:GOJ196618 GEF196618:GEN196618 FUJ196618:FUR196618 FKN196618:FKV196618 FAR196618:FAZ196618 EQV196618:ERD196618 EGZ196618:EHH196618 DXD196618:DXL196618 DNH196618:DNP196618 DDL196618:DDT196618 CTP196618:CTX196618 CJT196618:CKB196618 BZX196618:CAF196618 BQB196618:BQJ196618 BGF196618:BGN196618 AWJ196618:AWR196618 AMN196618:AMV196618 ACR196618:ACZ196618 SV196618:TD196618 IZ196618:JH196618 D196618:L196618 WVL131082:WVT131082 WLP131082:WLX131082 WBT131082:WCB131082 VRX131082:VSF131082 VIB131082:VIJ131082 UYF131082:UYN131082 UOJ131082:UOR131082 UEN131082:UEV131082 TUR131082:TUZ131082 TKV131082:TLD131082 TAZ131082:TBH131082 SRD131082:SRL131082 SHH131082:SHP131082 RXL131082:RXT131082 RNP131082:RNX131082 RDT131082:REB131082 QTX131082:QUF131082 QKB131082:QKJ131082 QAF131082:QAN131082 PQJ131082:PQR131082 PGN131082:PGV131082 OWR131082:OWZ131082 OMV131082:OND131082 OCZ131082:ODH131082 NTD131082:NTL131082 NJH131082:NJP131082 MZL131082:MZT131082 MPP131082:MPX131082 MFT131082:MGB131082 LVX131082:LWF131082 LMB131082:LMJ131082 LCF131082:LCN131082 KSJ131082:KSR131082 KIN131082:KIV131082 JYR131082:JYZ131082 JOV131082:JPD131082 JEZ131082:JFH131082 IVD131082:IVL131082 ILH131082:ILP131082 IBL131082:IBT131082 HRP131082:HRX131082 HHT131082:HIB131082 GXX131082:GYF131082 GOB131082:GOJ131082 GEF131082:GEN131082 FUJ131082:FUR131082 FKN131082:FKV131082 FAR131082:FAZ131082 EQV131082:ERD131082 EGZ131082:EHH131082 DXD131082:DXL131082 DNH131082:DNP131082 DDL131082:DDT131082 CTP131082:CTX131082 CJT131082:CKB131082 BZX131082:CAF131082 BQB131082:BQJ131082 BGF131082:BGN131082 AWJ131082:AWR131082 AMN131082:AMV131082 ACR131082:ACZ131082 SV131082:TD131082 IZ131082:JH131082 D131082:L131082 WVL65546:WVT65546 WLP65546:WLX65546 WBT65546:WCB65546 VRX65546:VSF65546 VIB65546:VIJ65546 UYF65546:UYN65546 UOJ65546:UOR65546 UEN65546:UEV65546 TUR65546:TUZ65546 TKV65546:TLD65546 TAZ65546:TBH65546 SRD65546:SRL65546 SHH65546:SHP65546 RXL65546:RXT65546 RNP65546:RNX65546 RDT65546:REB65546 QTX65546:QUF65546 QKB65546:QKJ65546 QAF65546:QAN65546 PQJ65546:PQR65546 PGN65546:PGV65546 OWR65546:OWZ65546 OMV65546:OND65546 OCZ65546:ODH65546 NTD65546:NTL65546 NJH65546:NJP65546 MZL65546:MZT65546 MPP65546:MPX65546 MFT65546:MGB65546 LVX65546:LWF65546 LMB65546:LMJ65546 LCF65546:LCN65546 KSJ65546:KSR65546 KIN65546:KIV65546 JYR65546:JYZ65546 JOV65546:JPD65546 JEZ65546:JFH65546 IVD65546:IVL65546 ILH65546:ILP65546 IBL65546:IBT65546 HRP65546:HRX65546 HHT65546:HIB65546 GXX65546:GYF65546 GOB65546:GOJ65546 GEF65546:GEN65546 FUJ65546:FUR65546 FKN65546:FKV65546 FAR65546:FAZ65546 EQV65546:ERD65546 EGZ65546:EHH65546 DXD65546:DXL65546 DNH65546:DNP65546 DDL65546:DDT65546 CTP65546:CTX65546 CJT65546:CKB65546 BZX65546:CAF65546 BQB65546:BQJ65546 BGF65546:BGN65546 AWJ65546:AWR65546 AMN65546:AMV65546 ACR65546:ACZ65546 SV65546:TD65546 IZ65546:JH65546 D65546:L65546 WVL18:WVT18 WLP18:WLX18 WBT18:WCB18 VRX18:VSF18 VIB18:VIJ18 UYF18:UYN18 UOJ18:UOR18 UEN18:UEV18 TUR18:TUZ18 TKV18:TLD18 TAZ18:TBH18 SRD18:SRL18 SHH18:SHP18 RXL18:RXT18 RNP18:RNX18 RDT18:REB18 QTX18:QUF18 QKB18:QKJ18 QAF18:QAN18 PQJ18:PQR18 PGN18:PGV18 OWR18:OWZ18 OMV18:OND18 OCZ18:ODH18 NTD18:NTL18 NJH18:NJP18 MZL18:MZT18 MPP18:MPX18 MFT18:MGB18 LVX18:LWF18 LMB18:LMJ18 LCF18:LCN18 KSJ18:KSR18 KIN18:KIV18 JYR18:JYZ18 JOV18:JPD18 JEZ18:JFH18 IVD18:IVL18 ILH18:ILP18 IBL18:IBT18 HRP18:HRX18 HHT18:HIB18 GXX18:GYF18 GOB18:GOJ18 GEF18:GEN18 FUJ18:FUR18 FKN18:FKV18 FAR18:FAZ18 EQV18:ERD18 EGZ18:EHH18 DXD18:DXL18 DNH18:DNP18 DDL18:DDT18 CTP18:CTX18 CJT18:CKB18 BZX18:CAF18 BQB18:BQJ18 BGF18:BGN18 AWJ18:AWR18 AMN18:AMV18 ACR18:ACZ18 SV18:TD18 IZ18:JH18">
      <formula1>$A$111:$A$147</formula1>
    </dataValidation>
    <dataValidation type="list" allowBlank="1" showInputMessage="1" showErrorMessage="1" sqref="D17:L17 WVL983049:WVT983049 WLP983049:WLX983049 WBT983049:WCB983049 VRX983049:VSF983049 VIB983049:VIJ983049 UYF983049:UYN983049 UOJ983049:UOR983049 UEN983049:UEV983049 TUR983049:TUZ983049 TKV983049:TLD983049 TAZ983049:TBH983049 SRD983049:SRL983049 SHH983049:SHP983049 RXL983049:RXT983049 RNP983049:RNX983049 RDT983049:REB983049 QTX983049:QUF983049 QKB983049:QKJ983049 QAF983049:QAN983049 PQJ983049:PQR983049 PGN983049:PGV983049 OWR983049:OWZ983049 OMV983049:OND983049 OCZ983049:ODH983049 NTD983049:NTL983049 NJH983049:NJP983049 MZL983049:MZT983049 MPP983049:MPX983049 MFT983049:MGB983049 LVX983049:LWF983049 LMB983049:LMJ983049 LCF983049:LCN983049 KSJ983049:KSR983049 KIN983049:KIV983049 JYR983049:JYZ983049 JOV983049:JPD983049 JEZ983049:JFH983049 IVD983049:IVL983049 ILH983049:ILP983049 IBL983049:IBT983049 HRP983049:HRX983049 HHT983049:HIB983049 GXX983049:GYF983049 GOB983049:GOJ983049 GEF983049:GEN983049 FUJ983049:FUR983049 FKN983049:FKV983049 FAR983049:FAZ983049 EQV983049:ERD983049 EGZ983049:EHH983049 DXD983049:DXL983049 DNH983049:DNP983049 DDL983049:DDT983049 CTP983049:CTX983049 CJT983049:CKB983049 BZX983049:CAF983049 BQB983049:BQJ983049 BGF983049:BGN983049 AWJ983049:AWR983049 AMN983049:AMV983049 ACR983049:ACZ983049 SV983049:TD983049 IZ983049:JH983049 D983049:L983049 WVL917513:WVT917513 WLP917513:WLX917513 WBT917513:WCB917513 VRX917513:VSF917513 VIB917513:VIJ917513 UYF917513:UYN917513 UOJ917513:UOR917513 UEN917513:UEV917513 TUR917513:TUZ917513 TKV917513:TLD917513 TAZ917513:TBH917513 SRD917513:SRL917513 SHH917513:SHP917513 RXL917513:RXT917513 RNP917513:RNX917513 RDT917513:REB917513 QTX917513:QUF917513 QKB917513:QKJ917513 QAF917513:QAN917513 PQJ917513:PQR917513 PGN917513:PGV917513 OWR917513:OWZ917513 OMV917513:OND917513 OCZ917513:ODH917513 NTD917513:NTL917513 NJH917513:NJP917513 MZL917513:MZT917513 MPP917513:MPX917513 MFT917513:MGB917513 LVX917513:LWF917513 LMB917513:LMJ917513 LCF917513:LCN917513 KSJ917513:KSR917513 KIN917513:KIV917513 JYR917513:JYZ917513 JOV917513:JPD917513 JEZ917513:JFH917513 IVD917513:IVL917513 ILH917513:ILP917513 IBL917513:IBT917513 HRP917513:HRX917513 HHT917513:HIB917513 GXX917513:GYF917513 GOB917513:GOJ917513 GEF917513:GEN917513 FUJ917513:FUR917513 FKN917513:FKV917513 FAR917513:FAZ917513 EQV917513:ERD917513 EGZ917513:EHH917513 DXD917513:DXL917513 DNH917513:DNP917513 DDL917513:DDT917513 CTP917513:CTX917513 CJT917513:CKB917513 BZX917513:CAF917513 BQB917513:BQJ917513 BGF917513:BGN917513 AWJ917513:AWR917513 AMN917513:AMV917513 ACR917513:ACZ917513 SV917513:TD917513 IZ917513:JH917513 D917513:L917513 WVL851977:WVT851977 WLP851977:WLX851977 WBT851977:WCB851977 VRX851977:VSF851977 VIB851977:VIJ851977 UYF851977:UYN851977 UOJ851977:UOR851977 UEN851977:UEV851977 TUR851977:TUZ851977 TKV851977:TLD851977 TAZ851977:TBH851977 SRD851977:SRL851977 SHH851977:SHP851977 RXL851977:RXT851977 RNP851977:RNX851977 RDT851977:REB851977 QTX851977:QUF851977 QKB851977:QKJ851977 QAF851977:QAN851977 PQJ851977:PQR851977 PGN851977:PGV851977 OWR851977:OWZ851977 OMV851977:OND851977 OCZ851977:ODH851977 NTD851977:NTL851977 NJH851977:NJP851977 MZL851977:MZT851977 MPP851977:MPX851977 MFT851977:MGB851977 LVX851977:LWF851977 LMB851977:LMJ851977 LCF851977:LCN851977 KSJ851977:KSR851977 KIN851977:KIV851977 JYR851977:JYZ851977 JOV851977:JPD851977 JEZ851977:JFH851977 IVD851977:IVL851977 ILH851977:ILP851977 IBL851977:IBT851977 HRP851977:HRX851977 HHT851977:HIB851977 GXX851977:GYF851977 GOB851977:GOJ851977 GEF851977:GEN851977 FUJ851977:FUR851977 FKN851977:FKV851977 FAR851977:FAZ851977 EQV851977:ERD851977 EGZ851977:EHH851977 DXD851977:DXL851977 DNH851977:DNP851977 DDL851977:DDT851977 CTP851977:CTX851977 CJT851977:CKB851977 BZX851977:CAF851977 BQB851977:BQJ851977 BGF851977:BGN851977 AWJ851977:AWR851977 AMN851977:AMV851977 ACR851977:ACZ851977 SV851977:TD851977 IZ851977:JH851977 D851977:L851977 WVL786441:WVT786441 WLP786441:WLX786441 WBT786441:WCB786441 VRX786441:VSF786441 VIB786441:VIJ786441 UYF786441:UYN786441 UOJ786441:UOR786441 UEN786441:UEV786441 TUR786441:TUZ786441 TKV786441:TLD786441 TAZ786441:TBH786441 SRD786441:SRL786441 SHH786441:SHP786441 RXL786441:RXT786441 RNP786441:RNX786441 RDT786441:REB786441 QTX786441:QUF786441 QKB786441:QKJ786441 QAF786441:QAN786441 PQJ786441:PQR786441 PGN786441:PGV786441 OWR786441:OWZ786441 OMV786441:OND786441 OCZ786441:ODH786441 NTD786441:NTL786441 NJH786441:NJP786441 MZL786441:MZT786441 MPP786441:MPX786441 MFT786441:MGB786441 LVX786441:LWF786441 LMB786441:LMJ786441 LCF786441:LCN786441 KSJ786441:KSR786441 KIN786441:KIV786441 JYR786441:JYZ786441 JOV786441:JPD786441 JEZ786441:JFH786441 IVD786441:IVL786441 ILH786441:ILP786441 IBL786441:IBT786441 HRP786441:HRX786441 HHT786441:HIB786441 GXX786441:GYF786441 GOB786441:GOJ786441 GEF786441:GEN786441 FUJ786441:FUR786441 FKN786441:FKV786441 FAR786441:FAZ786441 EQV786441:ERD786441 EGZ786441:EHH786441 DXD786441:DXL786441 DNH786441:DNP786441 DDL786441:DDT786441 CTP786441:CTX786441 CJT786441:CKB786441 BZX786441:CAF786441 BQB786441:BQJ786441 BGF786441:BGN786441 AWJ786441:AWR786441 AMN786441:AMV786441 ACR786441:ACZ786441 SV786441:TD786441 IZ786441:JH786441 D786441:L786441 WVL720905:WVT720905 WLP720905:WLX720905 WBT720905:WCB720905 VRX720905:VSF720905 VIB720905:VIJ720905 UYF720905:UYN720905 UOJ720905:UOR720905 UEN720905:UEV720905 TUR720905:TUZ720905 TKV720905:TLD720905 TAZ720905:TBH720905 SRD720905:SRL720905 SHH720905:SHP720905 RXL720905:RXT720905 RNP720905:RNX720905 RDT720905:REB720905 QTX720905:QUF720905 QKB720905:QKJ720905 QAF720905:QAN720905 PQJ720905:PQR720905 PGN720905:PGV720905 OWR720905:OWZ720905 OMV720905:OND720905 OCZ720905:ODH720905 NTD720905:NTL720905 NJH720905:NJP720905 MZL720905:MZT720905 MPP720905:MPX720905 MFT720905:MGB720905 LVX720905:LWF720905 LMB720905:LMJ720905 LCF720905:LCN720905 KSJ720905:KSR720905 KIN720905:KIV720905 JYR720905:JYZ720905 JOV720905:JPD720905 JEZ720905:JFH720905 IVD720905:IVL720905 ILH720905:ILP720905 IBL720905:IBT720905 HRP720905:HRX720905 HHT720905:HIB720905 GXX720905:GYF720905 GOB720905:GOJ720905 GEF720905:GEN720905 FUJ720905:FUR720905 FKN720905:FKV720905 FAR720905:FAZ720905 EQV720905:ERD720905 EGZ720905:EHH720905 DXD720905:DXL720905 DNH720905:DNP720905 DDL720905:DDT720905 CTP720905:CTX720905 CJT720905:CKB720905 BZX720905:CAF720905 BQB720905:BQJ720905 BGF720905:BGN720905 AWJ720905:AWR720905 AMN720905:AMV720905 ACR720905:ACZ720905 SV720905:TD720905 IZ720905:JH720905 D720905:L720905 WVL655369:WVT655369 WLP655369:WLX655369 WBT655369:WCB655369 VRX655369:VSF655369 VIB655369:VIJ655369 UYF655369:UYN655369 UOJ655369:UOR655369 UEN655369:UEV655369 TUR655369:TUZ655369 TKV655369:TLD655369 TAZ655369:TBH655369 SRD655369:SRL655369 SHH655369:SHP655369 RXL655369:RXT655369 RNP655369:RNX655369 RDT655369:REB655369 QTX655369:QUF655369 QKB655369:QKJ655369 QAF655369:QAN655369 PQJ655369:PQR655369 PGN655369:PGV655369 OWR655369:OWZ655369 OMV655369:OND655369 OCZ655369:ODH655369 NTD655369:NTL655369 NJH655369:NJP655369 MZL655369:MZT655369 MPP655369:MPX655369 MFT655369:MGB655369 LVX655369:LWF655369 LMB655369:LMJ655369 LCF655369:LCN655369 KSJ655369:KSR655369 KIN655369:KIV655369 JYR655369:JYZ655369 JOV655369:JPD655369 JEZ655369:JFH655369 IVD655369:IVL655369 ILH655369:ILP655369 IBL655369:IBT655369 HRP655369:HRX655369 HHT655369:HIB655369 GXX655369:GYF655369 GOB655369:GOJ655369 GEF655369:GEN655369 FUJ655369:FUR655369 FKN655369:FKV655369 FAR655369:FAZ655369 EQV655369:ERD655369 EGZ655369:EHH655369 DXD655369:DXL655369 DNH655369:DNP655369 DDL655369:DDT655369 CTP655369:CTX655369 CJT655369:CKB655369 BZX655369:CAF655369 BQB655369:BQJ655369 BGF655369:BGN655369 AWJ655369:AWR655369 AMN655369:AMV655369 ACR655369:ACZ655369 SV655369:TD655369 IZ655369:JH655369 D655369:L655369 WVL589833:WVT589833 WLP589833:WLX589833 WBT589833:WCB589833 VRX589833:VSF589833 VIB589833:VIJ589833 UYF589833:UYN589833 UOJ589833:UOR589833 UEN589833:UEV589833 TUR589833:TUZ589833 TKV589833:TLD589833 TAZ589833:TBH589833 SRD589833:SRL589833 SHH589833:SHP589833 RXL589833:RXT589833 RNP589833:RNX589833 RDT589833:REB589833 QTX589833:QUF589833 QKB589833:QKJ589833 QAF589833:QAN589833 PQJ589833:PQR589833 PGN589833:PGV589833 OWR589833:OWZ589833 OMV589833:OND589833 OCZ589833:ODH589833 NTD589833:NTL589833 NJH589833:NJP589833 MZL589833:MZT589833 MPP589833:MPX589833 MFT589833:MGB589833 LVX589833:LWF589833 LMB589833:LMJ589833 LCF589833:LCN589833 KSJ589833:KSR589833 KIN589833:KIV589833 JYR589833:JYZ589833 JOV589833:JPD589833 JEZ589833:JFH589833 IVD589833:IVL589833 ILH589833:ILP589833 IBL589833:IBT589833 HRP589833:HRX589833 HHT589833:HIB589833 GXX589833:GYF589833 GOB589833:GOJ589833 GEF589833:GEN589833 FUJ589833:FUR589833 FKN589833:FKV589833 FAR589833:FAZ589833 EQV589833:ERD589833 EGZ589833:EHH589833 DXD589833:DXL589833 DNH589833:DNP589833 DDL589833:DDT589833 CTP589833:CTX589833 CJT589833:CKB589833 BZX589833:CAF589833 BQB589833:BQJ589833 BGF589833:BGN589833 AWJ589833:AWR589833 AMN589833:AMV589833 ACR589833:ACZ589833 SV589833:TD589833 IZ589833:JH589833 D589833:L589833 WVL524297:WVT524297 WLP524297:WLX524297 WBT524297:WCB524297 VRX524297:VSF524297 VIB524297:VIJ524297 UYF524297:UYN524297 UOJ524297:UOR524297 UEN524297:UEV524297 TUR524297:TUZ524297 TKV524297:TLD524297 TAZ524297:TBH524297 SRD524297:SRL524297 SHH524297:SHP524297 RXL524297:RXT524297 RNP524297:RNX524297 RDT524297:REB524297 QTX524297:QUF524297 QKB524297:QKJ524297 QAF524297:QAN524297 PQJ524297:PQR524297 PGN524297:PGV524297 OWR524297:OWZ524297 OMV524297:OND524297 OCZ524297:ODH524297 NTD524297:NTL524297 NJH524297:NJP524297 MZL524297:MZT524297 MPP524297:MPX524297 MFT524297:MGB524297 LVX524297:LWF524297 LMB524297:LMJ524297 LCF524297:LCN524297 KSJ524297:KSR524297 KIN524297:KIV524297 JYR524297:JYZ524297 JOV524297:JPD524297 JEZ524297:JFH524297 IVD524297:IVL524297 ILH524297:ILP524297 IBL524297:IBT524297 HRP524297:HRX524297 HHT524297:HIB524297 GXX524297:GYF524297 GOB524297:GOJ524297 GEF524297:GEN524297 FUJ524297:FUR524297 FKN524297:FKV524297 FAR524297:FAZ524297 EQV524297:ERD524297 EGZ524297:EHH524297 DXD524297:DXL524297 DNH524297:DNP524297 DDL524297:DDT524297 CTP524297:CTX524297 CJT524297:CKB524297 BZX524297:CAF524297 BQB524297:BQJ524297 BGF524297:BGN524297 AWJ524297:AWR524297 AMN524297:AMV524297 ACR524297:ACZ524297 SV524297:TD524297 IZ524297:JH524297 D524297:L524297 WVL458761:WVT458761 WLP458761:WLX458761 WBT458761:WCB458761 VRX458761:VSF458761 VIB458761:VIJ458761 UYF458761:UYN458761 UOJ458761:UOR458761 UEN458761:UEV458761 TUR458761:TUZ458761 TKV458761:TLD458761 TAZ458761:TBH458761 SRD458761:SRL458761 SHH458761:SHP458761 RXL458761:RXT458761 RNP458761:RNX458761 RDT458761:REB458761 QTX458761:QUF458761 QKB458761:QKJ458761 QAF458761:QAN458761 PQJ458761:PQR458761 PGN458761:PGV458761 OWR458761:OWZ458761 OMV458761:OND458761 OCZ458761:ODH458761 NTD458761:NTL458761 NJH458761:NJP458761 MZL458761:MZT458761 MPP458761:MPX458761 MFT458761:MGB458761 LVX458761:LWF458761 LMB458761:LMJ458761 LCF458761:LCN458761 KSJ458761:KSR458761 KIN458761:KIV458761 JYR458761:JYZ458761 JOV458761:JPD458761 JEZ458761:JFH458761 IVD458761:IVL458761 ILH458761:ILP458761 IBL458761:IBT458761 HRP458761:HRX458761 HHT458761:HIB458761 GXX458761:GYF458761 GOB458761:GOJ458761 GEF458761:GEN458761 FUJ458761:FUR458761 FKN458761:FKV458761 FAR458761:FAZ458761 EQV458761:ERD458761 EGZ458761:EHH458761 DXD458761:DXL458761 DNH458761:DNP458761 DDL458761:DDT458761 CTP458761:CTX458761 CJT458761:CKB458761 BZX458761:CAF458761 BQB458761:BQJ458761 BGF458761:BGN458761 AWJ458761:AWR458761 AMN458761:AMV458761 ACR458761:ACZ458761 SV458761:TD458761 IZ458761:JH458761 D458761:L458761 WVL393225:WVT393225 WLP393225:WLX393225 WBT393225:WCB393225 VRX393225:VSF393225 VIB393225:VIJ393225 UYF393225:UYN393225 UOJ393225:UOR393225 UEN393225:UEV393225 TUR393225:TUZ393225 TKV393225:TLD393225 TAZ393225:TBH393225 SRD393225:SRL393225 SHH393225:SHP393225 RXL393225:RXT393225 RNP393225:RNX393225 RDT393225:REB393225 QTX393225:QUF393225 QKB393225:QKJ393225 QAF393225:QAN393225 PQJ393225:PQR393225 PGN393225:PGV393225 OWR393225:OWZ393225 OMV393225:OND393225 OCZ393225:ODH393225 NTD393225:NTL393225 NJH393225:NJP393225 MZL393225:MZT393225 MPP393225:MPX393225 MFT393225:MGB393225 LVX393225:LWF393225 LMB393225:LMJ393225 LCF393225:LCN393225 KSJ393225:KSR393225 KIN393225:KIV393225 JYR393225:JYZ393225 JOV393225:JPD393225 JEZ393225:JFH393225 IVD393225:IVL393225 ILH393225:ILP393225 IBL393225:IBT393225 HRP393225:HRX393225 HHT393225:HIB393225 GXX393225:GYF393225 GOB393225:GOJ393225 GEF393225:GEN393225 FUJ393225:FUR393225 FKN393225:FKV393225 FAR393225:FAZ393225 EQV393225:ERD393225 EGZ393225:EHH393225 DXD393225:DXL393225 DNH393225:DNP393225 DDL393225:DDT393225 CTP393225:CTX393225 CJT393225:CKB393225 BZX393225:CAF393225 BQB393225:BQJ393225 BGF393225:BGN393225 AWJ393225:AWR393225 AMN393225:AMV393225 ACR393225:ACZ393225 SV393225:TD393225 IZ393225:JH393225 D393225:L393225 WVL327689:WVT327689 WLP327689:WLX327689 WBT327689:WCB327689 VRX327689:VSF327689 VIB327689:VIJ327689 UYF327689:UYN327689 UOJ327689:UOR327689 UEN327689:UEV327689 TUR327689:TUZ327689 TKV327689:TLD327689 TAZ327689:TBH327689 SRD327689:SRL327689 SHH327689:SHP327689 RXL327689:RXT327689 RNP327689:RNX327689 RDT327689:REB327689 QTX327689:QUF327689 QKB327689:QKJ327689 QAF327689:QAN327689 PQJ327689:PQR327689 PGN327689:PGV327689 OWR327689:OWZ327689 OMV327689:OND327689 OCZ327689:ODH327689 NTD327689:NTL327689 NJH327689:NJP327689 MZL327689:MZT327689 MPP327689:MPX327689 MFT327689:MGB327689 LVX327689:LWF327689 LMB327689:LMJ327689 LCF327689:LCN327689 KSJ327689:KSR327689 KIN327689:KIV327689 JYR327689:JYZ327689 JOV327689:JPD327689 JEZ327689:JFH327689 IVD327689:IVL327689 ILH327689:ILP327689 IBL327689:IBT327689 HRP327689:HRX327689 HHT327689:HIB327689 GXX327689:GYF327689 GOB327689:GOJ327689 GEF327689:GEN327689 FUJ327689:FUR327689 FKN327689:FKV327689 FAR327689:FAZ327689 EQV327689:ERD327689 EGZ327689:EHH327689 DXD327689:DXL327689 DNH327689:DNP327689 DDL327689:DDT327689 CTP327689:CTX327689 CJT327689:CKB327689 BZX327689:CAF327689 BQB327689:BQJ327689 BGF327689:BGN327689 AWJ327689:AWR327689 AMN327689:AMV327689 ACR327689:ACZ327689 SV327689:TD327689 IZ327689:JH327689 D327689:L327689 WVL262153:WVT262153 WLP262153:WLX262153 WBT262153:WCB262153 VRX262153:VSF262153 VIB262153:VIJ262153 UYF262153:UYN262153 UOJ262153:UOR262153 UEN262153:UEV262153 TUR262153:TUZ262153 TKV262153:TLD262153 TAZ262153:TBH262153 SRD262153:SRL262153 SHH262153:SHP262153 RXL262153:RXT262153 RNP262153:RNX262153 RDT262153:REB262153 QTX262153:QUF262153 QKB262153:QKJ262153 QAF262153:QAN262153 PQJ262153:PQR262153 PGN262153:PGV262153 OWR262153:OWZ262153 OMV262153:OND262153 OCZ262153:ODH262153 NTD262153:NTL262153 NJH262153:NJP262153 MZL262153:MZT262153 MPP262153:MPX262153 MFT262153:MGB262153 LVX262153:LWF262153 LMB262153:LMJ262153 LCF262153:LCN262153 KSJ262153:KSR262153 KIN262153:KIV262153 JYR262153:JYZ262153 JOV262153:JPD262153 JEZ262153:JFH262153 IVD262153:IVL262153 ILH262153:ILP262153 IBL262153:IBT262153 HRP262153:HRX262153 HHT262153:HIB262153 GXX262153:GYF262153 GOB262153:GOJ262153 GEF262153:GEN262153 FUJ262153:FUR262153 FKN262153:FKV262153 FAR262153:FAZ262153 EQV262153:ERD262153 EGZ262153:EHH262153 DXD262153:DXL262153 DNH262153:DNP262153 DDL262153:DDT262153 CTP262153:CTX262153 CJT262153:CKB262153 BZX262153:CAF262153 BQB262153:BQJ262153 BGF262153:BGN262153 AWJ262153:AWR262153 AMN262153:AMV262153 ACR262153:ACZ262153 SV262153:TD262153 IZ262153:JH262153 D262153:L262153 WVL196617:WVT196617 WLP196617:WLX196617 WBT196617:WCB196617 VRX196617:VSF196617 VIB196617:VIJ196617 UYF196617:UYN196617 UOJ196617:UOR196617 UEN196617:UEV196617 TUR196617:TUZ196617 TKV196617:TLD196617 TAZ196617:TBH196617 SRD196617:SRL196617 SHH196617:SHP196617 RXL196617:RXT196617 RNP196617:RNX196617 RDT196617:REB196617 QTX196617:QUF196617 QKB196617:QKJ196617 QAF196617:QAN196617 PQJ196617:PQR196617 PGN196617:PGV196617 OWR196617:OWZ196617 OMV196617:OND196617 OCZ196617:ODH196617 NTD196617:NTL196617 NJH196617:NJP196617 MZL196617:MZT196617 MPP196617:MPX196617 MFT196617:MGB196617 LVX196617:LWF196617 LMB196617:LMJ196617 LCF196617:LCN196617 KSJ196617:KSR196617 KIN196617:KIV196617 JYR196617:JYZ196617 JOV196617:JPD196617 JEZ196617:JFH196617 IVD196617:IVL196617 ILH196617:ILP196617 IBL196617:IBT196617 HRP196617:HRX196617 HHT196617:HIB196617 GXX196617:GYF196617 GOB196617:GOJ196617 GEF196617:GEN196617 FUJ196617:FUR196617 FKN196617:FKV196617 FAR196617:FAZ196617 EQV196617:ERD196617 EGZ196617:EHH196617 DXD196617:DXL196617 DNH196617:DNP196617 DDL196617:DDT196617 CTP196617:CTX196617 CJT196617:CKB196617 BZX196617:CAF196617 BQB196617:BQJ196617 BGF196617:BGN196617 AWJ196617:AWR196617 AMN196617:AMV196617 ACR196617:ACZ196617 SV196617:TD196617 IZ196617:JH196617 D196617:L196617 WVL131081:WVT131081 WLP131081:WLX131081 WBT131081:WCB131081 VRX131081:VSF131081 VIB131081:VIJ131081 UYF131081:UYN131081 UOJ131081:UOR131081 UEN131081:UEV131081 TUR131081:TUZ131081 TKV131081:TLD131081 TAZ131081:TBH131081 SRD131081:SRL131081 SHH131081:SHP131081 RXL131081:RXT131081 RNP131081:RNX131081 RDT131081:REB131081 QTX131081:QUF131081 QKB131081:QKJ131081 QAF131081:QAN131081 PQJ131081:PQR131081 PGN131081:PGV131081 OWR131081:OWZ131081 OMV131081:OND131081 OCZ131081:ODH131081 NTD131081:NTL131081 NJH131081:NJP131081 MZL131081:MZT131081 MPP131081:MPX131081 MFT131081:MGB131081 LVX131081:LWF131081 LMB131081:LMJ131081 LCF131081:LCN131081 KSJ131081:KSR131081 KIN131081:KIV131081 JYR131081:JYZ131081 JOV131081:JPD131081 JEZ131081:JFH131081 IVD131081:IVL131081 ILH131081:ILP131081 IBL131081:IBT131081 HRP131081:HRX131081 HHT131081:HIB131081 GXX131081:GYF131081 GOB131081:GOJ131081 GEF131081:GEN131081 FUJ131081:FUR131081 FKN131081:FKV131081 FAR131081:FAZ131081 EQV131081:ERD131081 EGZ131081:EHH131081 DXD131081:DXL131081 DNH131081:DNP131081 DDL131081:DDT131081 CTP131081:CTX131081 CJT131081:CKB131081 BZX131081:CAF131081 BQB131081:BQJ131081 BGF131081:BGN131081 AWJ131081:AWR131081 AMN131081:AMV131081 ACR131081:ACZ131081 SV131081:TD131081 IZ131081:JH131081 D131081:L131081 WVL65545:WVT65545 WLP65545:WLX65545 WBT65545:WCB65545 VRX65545:VSF65545 VIB65545:VIJ65545 UYF65545:UYN65545 UOJ65545:UOR65545 UEN65545:UEV65545 TUR65545:TUZ65545 TKV65545:TLD65545 TAZ65545:TBH65545 SRD65545:SRL65545 SHH65545:SHP65545 RXL65545:RXT65545 RNP65545:RNX65545 RDT65545:REB65545 QTX65545:QUF65545 QKB65545:QKJ65545 QAF65545:QAN65545 PQJ65545:PQR65545 PGN65545:PGV65545 OWR65545:OWZ65545 OMV65545:OND65545 OCZ65545:ODH65545 NTD65545:NTL65545 NJH65545:NJP65545 MZL65545:MZT65545 MPP65545:MPX65545 MFT65545:MGB65545 LVX65545:LWF65545 LMB65545:LMJ65545 LCF65545:LCN65545 KSJ65545:KSR65545 KIN65545:KIV65545 JYR65545:JYZ65545 JOV65545:JPD65545 JEZ65545:JFH65545 IVD65545:IVL65545 ILH65545:ILP65545 IBL65545:IBT65545 HRP65545:HRX65545 HHT65545:HIB65545 GXX65545:GYF65545 GOB65545:GOJ65545 GEF65545:GEN65545 FUJ65545:FUR65545 FKN65545:FKV65545 FAR65545:FAZ65545 EQV65545:ERD65545 EGZ65545:EHH65545 DXD65545:DXL65545 DNH65545:DNP65545 DDL65545:DDT65545 CTP65545:CTX65545 CJT65545:CKB65545 BZX65545:CAF65545 BQB65545:BQJ65545 BGF65545:BGN65545 AWJ65545:AWR65545 AMN65545:AMV65545 ACR65545:ACZ65545 SV65545:TD65545 IZ65545:JH65545 D65545:L65545 WVL17:WVT17 WLP17:WLX17 WBT17:WCB17 VRX17:VSF17 VIB17:VIJ17 UYF17:UYN17 UOJ17:UOR17 UEN17:UEV17 TUR17:TUZ17 TKV17:TLD17 TAZ17:TBH17 SRD17:SRL17 SHH17:SHP17 RXL17:RXT17 RNP17:RNX17 RDT17:REB17 QTX17:QUF17 QKB17:QKJ17 QAF17:QAN17 PQJ17:PQR17 PGN17:PGV17 OWR17:OWZ17 OMV17:OND17 OCZ17:ODH17 NTD17:NTL17 NJH17:NJP17 MZL17:MZT17 MPP17:MPX17 MFT17:MGB17 LVX17:LWF17 LMB17:LMJ17 LCF17:LCN17 KSJ17:KSR17 KIN17:KIV17 JYR17:JYZ17 JOV17:JPD17 JEZ17:JFH17 IVD17:IVL17 ILH17:ILP17 IBL17:IBT17 HRP17:HRX17 HHT17:HIB17 GXX17:GYF17 GOB17:GOJ17 GEF17:GEN17 FUJ17:FUR17 FKN17:FKV17 FAR17:FAZ17 EQV17:ERD17 EGZ17:EHH17 DXD17:DXL17 DNH17:DNP17 DDL17:DDT17 CTP17:CTX17 CJT17:CKB17 BZX17:CAF17 BQB17:BQJ17 BGF17:BGN17 AWJ17:AWR17 AMN17:AMV17 ACR17:ACZ17 SV17:TD17 IZ17:JH17">
      <formula1>$A$105:$A$108</formula1>
    </dataValidation>
    <dataValidation type="list" allowBlank="1" showInputMessage="1" showErrorMessage="1" prompt="wybierz Program z listy" sqref="E10:L10 JA10:JH10 SW10:TD10 ACS10:ACZ10 AMO10:AMV10 AWK10:AWR10 BGG10:BGN10 BQC10:BQJ10 BZY10:CAF10 CJU10:CKB10 CTQ10:CTX10 DDM10:DDT10 DNI10:DNP10 DXE10:DXL10 EHA10:EHH10 EQW10:ERD10 FAS10:FAZ10 FKO10:FKV10 FUK10:FUR10 GEG10:GEN10 GOC10:GOJ10 GXY10:GYF10 HHU10:HIB10 HRQ10:HRX10 IBM10:IBT10 ILI10:ILP10 IVE10:IVL10 JFA10:JFH10 JOW10:JPD10 JYS10:JYZ10 KIO10:KIV10 KSK10:KSR10 LCG10:LCN10 LMC10:LMJ10 LVY10:LWF10 MFU10:MGB10 MPQ10:MPX10 MZM10:MZT10 NJI10:NJP10 NTE10:NTL10 ODA10:ODH10 OMW10:OND10 OWS10:OWZ10 PGO10:PGV10 PQK10:PQR10 QAG10:QAN10 QKC10:QKJ10 QTY10:QUF10 RDU10:REB10 RNQ10:RNX10 RXM10:RXT10 SHI10:SHP10 SRE10:SRL10 TBA10:TBH10 TKW10:TLD10 TUS10:TUZ10 UEO10:UEV10 UOK10:UOR10 UYG10:UYN10 VIC10:VIJ10 VRY10:VSF10 WBU10:WCB10 WLQ10:WLX10 WVM10:WVT10 E65537:L65537 JA65537:JH65537 SW65537:TD65537 ACS65537:ACZ65537 AMO65537:AMV65537 AWK65537:AWR65537 BGG65537:BGN65537 BQC65537:BQJ65537 BZY65537:CAF65537 CJU65537:CKB65537 CTQ65537:CTX65537 DDM65537:DDT65537 DNI65537:DNP65537 DXE65537:DXL65537 EHA65537:EHH65537 EQW65537:ERD65537 FAS65537:FAZ65537 FKO65537:FKV65537 FUK65537:FUR65537 GEG65537:GEN65537 GOC65537:GOJ65537 GXY65537:GYF65537 HHU65537:HIB65537 HRQ65537:HRX65537 IBM65537:IBT65537 ILI65537:ILP65537 IVE65537:IVL65537 JFA65537:JFH65537 JOW65537:JPD65537 JYS65537:JYZ65537 KIO65537:KIV65537 KSK65537:KSR65537 LCG65537:LCN65537 LMC65537:LMJ65537 LVY65537:LWF65537 MFU65537:MGB65537 MPQ65537:MPX65537 MZM65537:MZT65537 NJI65537:NJP65537 NTE65537:NTL65537 ODA65537:ODH65537 OMW65537:OND65537 OWS65537:OWZ65537 PGO65537:PGV65537 PQK65537:PQR65537 QAG65537:QAN65537 QKC65537:QKJ65537 QTY65537:QUF65537 RDU65537:REB65537 RNQ65537:RNX65537 RXM65537:RXT65537 SHI65537:SHP65537 SRE65537:SRL65537 TBA65537:TBH65537 TKW65537:TLD65537 TUS65537:TUZ65537 UEO65537:UEV65537 UOK65537:UOR65537 UYG65537:UYN65537 VIC65537:VIJ65537 VRY65537:VSF65537 WBU65537:WCB65537 WLQ65537:WLX65537 WVM65537:WVT65537 E131073:L131073 JA131073:JH131073 SW131073:TD131073 ACS131073:ACZ131073 AMO131073:AMV131073 AWK131073:AWR131073 BGG131073:BGN131073 BQC131073:BQJ131073 BZY131073:CAF131073 CJU131073:CKB131073 CTQ131073:CTX131073 DDM131073:DDT131073 DNI131073:DNP131073 DXE131073:DXL131073 EHA131073:EHH131073 EQW131073:ERD131073 FAS131073:FAZ131073 FKO131073:FKV131073 FUK131073:FUR131073 GEG131073:GEN131073 GOC131073:GOJ131073 GXY131073:GYF131073 HHU131073:HIB131073 HRQ131073:HRX131073 IBM131073:IBT131073 ILI131073:ILP131073 IVE131073:IVL131073 JFA131073:JFH131073 JOW131073:JPD131073 JYS131073:JYZ131073 KIO131073:KIV131073 KSK131073:KSR131073 LCG131073:LCN131073 LMC131073:LMJ131073 LVY131073:LWF131073 MFU131073:MGB131073 MPQ131073:MPX131073 MZM131073:MZT131073 NJI131073:NJP131073 NTE131073:NTL131073 ODA131073:ODH131073 OMW131073:OND131073 OWS131073:OWZ131073 PGO131073:PGV131073 PQK131073:PQR131073 QAG131073:QAN131073 QKC131073:QKJ131073 QTY131073:QUF131073 RDU131073:REB131073 RNQ131073:RNX131073 RXM131073:RXT131073 SHI131073:SHP131073 SRE131073:SRL131073 TBA131073:TBH131073 TKW131073:TLD131073 TUS131073:TUZ131073 UEO131073:UEV131073 UOK131073:UOR131073 UYG131073:UYN131073 VIC131073:VIJ131073 VRY131073:VSF131073 WBU131073:WCB131073 WLQ131073:WLX131073 WVM131073:WVT131073 E196609:L196609 JA196609:JH196609 SW196609:TD196609 ACS196609:ACZ196609 AMO196609:AMV196609 AWK196609:AWR196609 BGG196609:BGN196609 BQC196609:BQJ196609 BZY196609:CAF196609 CJU196609:CKB196609 CTQ196609:CTX196609 DDM196609:DDT196609 DNI196609:DNP196609 DXE196609:DXL196609 EHA196609:EHH196609 EQW196609:ERD196609 FAS196609:FAZ196609 FKO196609:FKV196609 FUK196609:FUR196609 GEG196609:GEN196609 GOC196609:GOJ196609 GXY196609:GYF196609 HHU196609:HIB196609 HRQ196609:HRX196609 IBM196609:IBT196609 ILI196609:ILP196609 IVE196609:IVL196609 JFA196609:JFH196609 JOW196609:JPD196609 JYS196609:JYZ196609 KIO196609:KIV196609 KSK196609:KSR196609 LCG196609:LCN196609 LMC196609:LMJ196609 LVY196609:LWF196609 MFU196609:MGB196609 MPQ196609:MPX196609 MZM196609:MZT196609 NJI196609:NJP196609 NTE196609:NTL196609 ODA196609:ODH196609 OMW196609:OND196609 OWS196609:OWZ196609 PGO196609:PGV196609 PQK196609:PQR196609 QAG196609:QAN196609 QKC196609:QKJ196609 QTY196609:QUF196609 RDU196609:REB196609 RNQ196609:RNX196609 RXM196609:RXT196609 SHI196609:SHP196609 SRE196609:SRL196609 TBA196609:TBH196609 TKW196609:TLD196609 TUS196609:TUZ196609 UEO196609:UEV196609 UOK196609:UOR196609 UYG196609:UYN196609 VIC196609:VIJ196609 VRY196609:VSF196609 WBU196609:WCB196609 WLQ196609:WLX196609 WVM196609:WVT196609 E262145:L262145 JA262145:JH262145 SW262145:TD262145 ACS262145:ACZ262145 AMO262145:AMV262145 AWK262145:AWR262145 BGG262145:BGN262145 BQC262145:BQJ262145 BZY262145:CAF262145 CJU262145:CKB262145 CTQ262145:CTX262145 DDM262145:DDT262145 DNI262145:DNP262145 DXE262145:DXL262145 EHA262145:EHH262145 EQW262145:ERD262145 FAS262145:FAZ262145 FKO262145:FKV262145 FUK262145:FUR262145 GEG262145:GEN262145 GOC262145:GOJ262145 GXY262145:GYF262145 HHU262145:HIB262145 HRQ262145:HRX262145 IBM262145:IBT262145 ILI262145:ILP262145 IVE262145:IVL262145 JFA262145:JFH262145 JOW262145:JPD262145 JYS262145:JYZ262145 KIO262145:KIV262145 KSK262145:KSR262145 LCG262145:LCN262145 LMC262145:LMJ262145 LVY262145:LWF262145 MFU262145:MGB262145 MPQ262145:MPX262145 MZM262145:MZT262145 NJI262145:NJP262145 NTE262145:NTL262145 ODA262145:ODH262145 OMW262145:OND262145 OWS262145:OWZ262145 PGO262145:PGV262145 PQK262145:PQR262145 QAG262145:QAN262145 QKC262145:QKJ262145 QTY262145:QUF262145 RDU262145:REB262145 RNQ262145:RNX262145 RXM262145:RXT262145 SHI262145:SHP262145 SRE262145:SRL262145 TBA262145:TBH262145 TKW262145:TLD262145 TUS262145:TUZ262145 UEO262145:UEV262145 UOK262145:UOR262145 UYG262145:UYN262145 VIC262145:VIJ262145 VRY262145:VSF262145 WBU262145:WCB262145 WLQ262145:WLX262145 WVM262145:WVT262145 E327681:L327681 JA327681:JH327681 SW327681:TD327681 ACS327681:ACZ327681 AMO327681:AMV327681 AWK327681:AWR327681 BGG327681:BGN327681 BQC327681:BQJ327681 BZY327681:CAF327681 CJU327681:CKB327681 CTQ327681:CTX327681 DDM327681:DDT327681 DNI327681:DNP327681 DXE327681:DXL327681 EHA327681:EHH327681 EQW327681:ERD327681 FAS327681:FAZ327681 FKO327681:FKV327681 FUK327681:FUR327681 GEG327681:GEN327681 GOC327681:GOJ327681 GXY327681:GYF327681 HHU327681:HIB327681 HRQ327681:HRX327681 IBM327681:IBT327681 ILI327681:ILP327681 IVE327681:IVL327681 JFA327681:JFH327681 JOW327681:JPD327681 JYS327681:JYZ327681 KIO327681:KIV327681 KSK327681:KSR327681 LCG327681:LCN327681 LMC327681:LMJ327681 LVY327681:LWF327681 MFU327681:MGB327681 MPQ327681:MPX327681 MZM327681:MZT327681 NJI327681:NJP327681 NTE327681:NTL327681 ODA327681:ODH327681 OMW327681:OND327681 OWS327681:OWZ327681 PGO327681:PGV327681 PQK327681:PQR327681 QAG327681:QAN327681 QKC327681:QKJ327681 QTY327681:QUF327681 RDU327681:REB327681 RNQ327681:RNX327681 RXM327681:RXT327681 SHI327681:SHP327681 SRE327681:SRL327681 TBA327681:TBH327681 TKW327681:TLD327681 TUS327681:TUZ327681 UEO327681:UEV327681 UOK327681:UOR327681 UYG327681:UYN327681 VIC327681:VIJ327681 VRY327681:VSF327681 WBU327681:WCB327681 WLQ327681:WLX327681 WVM327681:WVT327681 E393217:L393217 JA393217:JH393217 SW393217:TD393217 ACS393217:ACZ393217 AMO393217:AMV393217 AWK393217:AWR393217 BGG393217:BGN393217 BQC393217:BQJ393217 BZY393217:CAF393217 CJU393217:CKB393217 CTQ393217:CTX393217 DDM393217:DDT393217 DNI393217:DNP393217 DXE393217:DXL393217 EHA393217:EHH393217 EQW393217:ERD393217 FAS393217:FAZ393217 FKO393217:FKV393217 FUK393217:FUR393217 GEG393217:GEN393217 GOC393217:GOJ393217 GXY393217:GYF393217 HHU393217:HIB393217 HRQ393217:HRX393217 IBM393217:IBT393217 ILI393217:ILP393217 IVE393217:IVL393217 JFA393217:JFH393217 JOW393217:JPD393217 JYS393217:JYZ393217 KIO393217:KIV393217 KSK393217:KSR393217 LCG393217:LCN393217 LMC393217:LMJ393217 LVY393217:LWF393217 MFU393217:MGB393217 MPQ393217:MPX393217 MZM393217:MZT393217 NJI393217:NJP393217 NTE393217:NTL393217 ODA393217:ODH393217 OMW393217:OND393217 OWS393217:OWZ393217 PGO393217:PGV393217 PQK393217:PQR393217 QAG393217:QAN393217 QKC393217:QKJ393217 QTY393217:QUF393217 RDU393217:REB393217 RNQ393217:RNX393217 RXM393217:RXT393217 SHI393217:SHP393217 SRE393217:SRL393217 TBA393217:TBH393217 TKW393217:TLD393217 TUS393217:TUZ393217 UEO393217:UEV393217 UOK393217:UOR393217 UYG393217:UYN393217 VIC393217:VIJ393217 VRY393217:VSF393217 WBU393217:WCB393217 WLQ393217:WLX393217 WVM393217:WVT393217 E458753:L458753 JA458753:JH458753 SW458753:TD458753 ACS458753:ACZ458753 AMO458753:AMV458753 AWK458753:AWR458753 BGG458753:BGN458753 BQC458753:BQJ458753 BZY458753:CAF458753 CJU458753:CKB458753 CTQ458753:CTX458753 DDM458753:DDT458753 DNI458753:DNP458753 DXE458753:DXL458753 EHA458753:EHH458753 EQW458753:ERD458753 FAS458753:FAZ458753 FKO458753:FKV458753 FUK458753:FUR458753 GEG458753:GEN458753 GOC458753:GOJ458753 GXY458753:GYF458753 HHU458753:HIB458753 HRQ458753:HRX458753 IBM458753:IBT458753 ILI458753:ILP458753 IVE458753:IVL458753 JFA458753:JFH458753 JOW458753:JPD458753 JYS458753:JYZ458753 KIO458753:KIV458753 KSK458753:KSR458753 LCG458753:LCN458753 LMC458753:LMJ458753 LVY458753:LWF458753 MFU458753:MGB458753 MPQ458753:MPX458753 MZM458753:MZT458753 NJI458753:NJP458753 NTE458753:NTL458753 ODA458753:ODH458753 OMW458753:OND458753 OWS458753:OWZ458753 PGO458753:PGV458753 PQK458753:PQR458753 QAG458753:QAN458753 QKC458753:QKJ458753 QTY458753:QUF458753 RDU458753:REB458753 RNQ458753:RNX458753 RXM458753:RXT458753 SHI458753:SHP458753 SRE458753:SRL458753 TBA458753:TBH458753 TKW458753:TLD458753 TUS458753:TUZ458753 UEO458753:UEV458753 UOK458753:UOR458753 UYG458753:UYN458753 VIC458753:VIJ458753 VRY458753:VSF458753 WBU458753:WCB458753 WLQ458753:WLX458753 WVM458753:WVT458753 E524289:L524289 JA524289:JH524289 SW524289:TD524289 ACS524289:ACZ524289 AMO524289:AMV524289 AWK524289:AWR524289 BGG524289:BGN524289 BQC524289:BQJ524289 BZY524289:CAF524289 CJU524289:CKB524289 CTQ524289:CTX524289 DDM524289:DDT524289 DNI524289:DNP524289 DXE524289:DXL524289 EHA524289:EHH524289 EQW524289:ERD524289 FAS524289:FAZ524289 FKO524289:FKV524289 FUK524289:FUR524289 GEG524289:GEN524289 GOC524289:GOJ524289 GXY524289:GYF524289 HHU524289:HIB524289 HRQ524289:HRX524289 IBM524289:IBT524289 ILI524289:ILP524289 IVE524289:IVL524289 JFA524289:JFH524289 JOW524289:JPD524289 JYS524289:JYZ524289 KIO524289:KIV524289 KSK524289:KSR524289 LCG524289:LCN524289 LMC524289:LMJ524289 LVY524289:LWF524289 MFU524289:MGB524289 MPQ524289:MPX524289 MZM524289:MZT524289 NJI524289:NJP524289 NTE524289:NTL524289 ODA524289:ODH524289 OMW524289:OND524289 OWS524289:OWZ524289 PGO524289:PGV524289 PQK524289:PQR524289 QAG524289:QAN524289 QKC524289:QKJ524289 QTY524289:QUF524289 RDU524289:REB524289 RNQ524289:RNX524289 RXM524289:RXT524289 SHI524289:SHP524289 SRE524289:SRL524289 TBA524289:TBH524289 TKW524289:TLD524289 TUS524289:TUZ524289 UEO524289:UEV524289 UOK524289:UOR524289 UYG524289:UYN524289 VIC524289:VIJ524289 VRY524289:VSF524289 WBU524289:WCB524289 WLQ524289:WLX524289 WVM524289:WVT524289 E589825:L589825 JA589825:JH589825 SW589825:TD589825 ACS589825:ACZ589825 AMO589825:AMV589825 AWK589825:AWR589825 BGG589825:BGN589825 BQC589825:BQJ589825 BZY589825:CAF589825 CJU589825:CKB589825 CTQ589825:CTX589825 DDM589825:DDT589825 DNI589825:DNP589825 DXE589825:DXL589825 EHA589825:EHH589825 EQW589825:ERD589825 FAS589825:FAZ589825 FKO589825:FKV589825 FUK589825:FUR589825 GEG589825:GEN589825 GOC589825:GOJ589825 GXY589825:GYF589825 HHU589825:HIB589825 HRQ589825:HRX589825 IBM589825:IBT589825 ILI589825:ILP589825 IVE589825:IVL589825 JFA589825:JFH589825 JOW589825:JPD589825 JYS589825:JYZ589825 KIO589825:KIV589825 KSK589825:KSR589825 LCG589825:LCN589825 LMC589825:LMJ589825 LVY589825:LWF589825 MFU589825:MGB589825 MPQ589825:MPX589825 MZM589825:MZT589825 NJI589825:NJP589825 NTE589825:NTL589825 ODA589825:ODH589825 OMW589825:OND589825 OWS589825:OWZ589825 PGO589825:PGV589825 PQK589825:PQR589825 QAG589825:QAN589825 QKC589825:QKJ589825 QTY589825:QUF589825 RDU589825:REB589825 RNQ589825:RNX589825 RXM589825:RXT589825 SHI589825:SHP589825 SRE589825:SRL589825 TBA589825:TBH589825 TKW589825:TLD589825 TUS589825:TUZ589825 UEO589825:UEV589825 UOK589825:UOR589825 UYG589825:UYN589825 VIC589825:VIJ589825 VRY589825:VSF589825 WBU589825:WCB589825 WLQ589825:WLX589825 WVM589825:WVT589825 E655361:L655361 JA655361:JH655361 SW655361:TD655361 ACS655361:ACZ655361 AMO655361:AMV655361 AWK655361:AWR655361 BGG655361:BGN655361 BQC655361:BQJ655361 BZY655361:CAF655361 CJU655361:CKB655361 CTQ655361:CTX655361 DDM655361:DDT655361 DNI655361:DNP655361 DXE655361:DXL655361 EHA655361:EHH655361 EQW655361:ERD655361 FAS655361:FAZ655361 FKO655361:FKV655361 FUK655361:FUR655361 GEG655361:GEN655361 GOC655361:GOJ655361 GXY655361:GYF655361 HHU655361:HIB655361 HRQ655361:HRX655361 IBM655361:IBT655361 ILI655361:ILP655361 IVE655361:IVL655361 JFA655361:JFH655361 JOW655361:JPD655361 JYS655361:JYZ655361 KIO655361:KIV655361 KSK655361:KSR655361 LCG655361:LCN655361 LMC655361:LMJ655361 LVY655361:LWF655361 MFU655361:MGB655361 MPQ655361:MPX655361 MZM655361:MZT655361 NJI655361:NJP655361 NTE655361:NTL655361 ODA655361:ODH655361 OMW655361:OND655361 OWS655361:OWZ655361 PGO655361:PGV655361 PQK655361:PQR655361 QAG655361:QAN655361 QKC655361:QKJ655361 QTY655361:QUF655361 RDU655361:REB655361 RNQ655361:RNX655361 RXM655361:RXT655361 SHI655361:SHP655361 SRE655361:SRL655361 TBA655361:TBH655361 TKW655361:TLD655361 TUS655361:TUZ655361 UEO655361:UEV655361 UOK655361:UOR655361 UYG655361:UYN655361 VIC655361:VIJ655361 VRY655361:VSF655361 WBU655361:WCB655361 WLQ655361:WLX655361 WVM655361:WVT655361 E720897:L720897 JA720897:JH720897 SW720897:TD720897 ACS720897:ACZ720897 AMO720897:AMV720897 AWK720897:AWR720897 BGG720897:BGN720897 BQC720897:BQJ720897 BZY720897:CAF720897 CJU720897:CKB720897 CTQ720897:CTX720897 DDM720897:DDT720897 DNI720897:DNP720897 DXE720897:DXL720897 EHA720897:EHH720897 EQW720897:ERD720897 FAS720897:FAZ720897 FKO720897:FKV720897 FUK720897:FUR720897 GEG720897:GEN720897 GOC720897:GOJ720897 GXY720897:GYF720897 HHU720897:HIB720897 HRQ720897:HRX720897 IBM720897:IBT720897 ILI720897:ILP720897 IVE720897:IVL720897 JFA720897:JFH720897 JOW720897:JPD720897 JYS720897:JYZ720897 KIO720897:KIV720897 KSK720897:KSR720897 LCG720897:LCN720897 LMC720897:LMJ720897 LVY720897:LWF720897 MFU720897:MGB720897 MPQ720897:MPX720897 MZM720897:MZT720897 NJI720897:NJP720897 NTE720897:NTL720897 ODA720897:ODH720897 OMW720897:OND720897 OWS720897:OWZ720897 PGO720897:PGV720897 PQK720897:PQR720897 QAG720897:QAN720897 QKC720897:QKJ720897 QTY720897:QUF720897 RDU720897:REB720897 RNQ720897:RNX720897 RXM720897:RXT720897 SHI720897:SHP720897 SRE720897:SRL720897 TBA720897:TBH720897 TKW720897:TLD720897 TUS720897:TUZ720897 UEO720897:UEV720897 UOK720897:UOR720897 UYG720897:UYN720897 VIC720897:VIJ720897 VRY720897:VSF720897 WBU720897:WCB720897 WLQ720897:WLX720897 WVM720897:WVT720897 E786433:L786433 JA786433:JH786433 SW786433:TD786433 ACS786433:ACZ786433 AMO786433:AMV786433 AWK786433:AWR786433 BGG786433:BGN786433 BQC786433:BQJ786433 BZY786433:CAF786433 CJU786433:CKB786433 CTQ786433:CTX786433 DDM786433:DDT786433 DNI786433:DNP786433 DXE786433:DXL786433 EHA786433:EHH786433 EQW786433:ERD786433 FAS786433:FAZ786433 FKO786433:FKV786433 FUK786433:FUR786433 GEG786433:GEN786433 GOC786433:GOJ786433 GXY786433:GYF786433 HHU786433:HIB786433 HRQ786433:HRX786433 IBM786433:IBT786433 ILI786433:ILP786433 IVE786433:IVL786433 JFA786433:JFH786433 JOW786433:JPD786433 JYS786433:JYZ786433 KIO786433:KIV786433 KSK786433:KSR786433 LCG786433:LCN786433 LMC786433:LMJ786433 LVY786433:LWF786433 MFU786433:MGB786433 MPQ786433:MPX786433 MZM786433:MZT786433 NJI786433:NJP786433 NTE786433:NTL786433 ODA786433:ODH786433 OMW786433:OND786433 OWS786433:OWZ786433 PGO786433:PGV786433 PQK786433:PQR786433 QAG786433:QAN786433 QKC786433:QKJ786433 QTY786433:QUF786433 RDU786433:REB786433 RNQ786433:RNX786433 RXM786433:RXT786433 SHI786433:SHP786433 SRE786433:SRL786433 TBA786433:TBH786433 TKW786433:TLD786433 TUS786433:TUZ786433 UEO786433:UEV786433 UOK786433:UOR786433 UYG786433:UYN786433 VIC786433:VIJ786433 VRY786433:VSF786433 WBU786433:WCB786433 WLQ786433:WLX786433 WVM786433:WVT786433 E851969:L851969 JA851969:JH851969 SW851969:TD851969 ACS851969:ACZ851969 AMO851969:AMV851969 AWK851969:AWR851969 BGG851969:BGN851969 BQC851969:BQJ851969 BZY851969:CAF851969 CJU851969:CKB851969 CTQ851969:CTX851969 DDM851969:DDT851969 DNI851969:DNP851969 DXE851969:DXL851969 EHA851969:EHH851969 EQW851969:ERD851969 FAS851969:FAZ851969 FKO851969:FKV851969 FUK851969:FUR851969 GEG851969:GEN851969 GOC851969:GOJ851969 GXY851969:GYF851969 HHU851969:HIB851969 HRQ851969:HRX851969 IBM851969:IBT851969 ILI851969:ILP851969 IVE851969:IVL851969 JFA851969:JFH851969 JOW851969:JPD851969 JYS851969:JYZ851969 KIO851969:KIV851969 KSK851969:KSR851969 LCG851969:LCN851969 LMC851969:LMJ851969 LVY851969:LWF851969 MFU851969:MGB851969 MPQ851969:MPX851969 MZM851969:MZT851969 NJI851969:NJP851969 NTE851969:NTL851969 ODA851969:ODH851969 OMW851969:OND851969 OWS851969:OWZ851969 PGO851969:PGV851969 PQK851969:PQR851969 QAG851969:QAN851969 QKC851969:QKJ851969 QTY851969:QUF851969 RDU851969:REB851969 RNQ851969:RNX851969 RXM851969:RXT851969 SHI851969:SHP851969 SRE851969:SRL851969 TBA851969:TBH851969 TKW851969:TLD851969 TUS851969:TUZ851969 UEO851969:UEV851969 UOK851969:UOR851969 UYG851969:UYN851969 VIC851969:VIJ851969 VRY851969:VSF851969 WBU851969:WCB851969 WLQ851969:WLX851969 WVM851969:WVT851969 E917505:L917505 JA917505:JH917505 SW917505:TD917505 ACS917505:ACZ917505 AMO917505:AMV917505 AWK917505:AWR917505 BGG917505:BGN917505 BQC917505:BQJ917505 BZY917505:CAF917505 CJU917505:CKB917505 CTQ917505:CTX917505 DDM917505:DDT917505 DNI917505:DNP917505 DXE917505:DXL917505 EHA917505:EHH917505 EQW917505:ERD917505 FAS917505:FAZ917505 FKO917505:FKV917505 FUK917505:FUR917505 GEG917505:GEN917505 GOC917505:GOJ917505 GXY917505:GYF917505 HHU917505:HIB917505 HRQ917505:HRX917505 IBM917505:IBT917505 ILI917505:ILP917505 IVE917505:IVL917505 JFA917505:JFH917505 JOW917505:JPD917505 JYS917505:JYZ917505 KIO917505:KIV917505 KSK917505:KSR917505 LCG917505:LCN917505 LMC917505:LMJ917505 LVY917505:LWF917505 MFU917505:MGB917505 MPQ917505:MPX917505 MZM917505:MZT917505 NJI917505:NJP917505 NTE917505:NTL917505 ODA917505:ODH917505 OMW917505:OND917505 OWS917505:OWZ917505 PGO917505:PGV917505 PQK917505:PQR917505 QAG917505:QAN917505 QKC917505:QKJ917505 QTY917505:QUF917505 RDU917505:REB917505 RNQ917505:RNX917505 RXM917505:RXT917505 SHI917505:SHP917505 SRE917505:SRL917505 TBA917505:TBH917505 TKW917505:TLD917505 TUS917505:TUZ917505 UEO917505:UEV917505 UOK917505:UOR917505 UYG917505:UYN917505 VIC917505:VIJ917505 VRY917505:VSF917505 WBU917505:WCB917505 WLQ917505:WLX917505 WVM917505:WVT917505 E983041:L983041 JA983041:JH983041 SW983041:TD983041 ACS983041:ACZ983041 AMO983041:AMV983041 AWK983041:AWR983041 BGG983041:BGN983041 BQC983041:BQJ983041 BZY983041:CAF983041 CJU983041:CKB983041 CTQ983041:CTX983041 DDM983041:DDT983041 DNI983041:DNP983041 DXE983041:DXL983041 EHA983041:EHH983041 EQW983041:ERD983041 FAS983041:FAZ983041 FKO983041:FKV983041 FUK983041:FUR983041 GEG983041:GEN983041 GOC983041:GOJ983041 GXY983041:GYF983041 HHU983041:HIB983041 HRQ983041:HRX983041 IBM983041:IBT983041 ILI983041:ILP983041 IVE983041:IVL983041 JFA983041:JFH983041 JOW983041:JPD983041 JYS983041:JYZ983041 KIO983041:KIV983041 KSK983041:KSR983041 LCG983041:LCN983041 LMC983041:LMJ983041 LVY983041:LWF983041 MFU983041:MGB983041 MPQ983041:MPX983041 MZM983041:MZT983041 NJI983041:NJP983041 NTE983041:NTL983041 ODA983041:ODH983041 OMW983041:OND983041 OWS983041:OWZ983041 PGO983041:PGV983041 PQK983041:PQR983041 QAG983041:QAN983041 QKC983041:QKJ983041 QTY983041:QUF983041 RDU983041:REB983041 RNQ983041:RNX983041 RXM983041:RXT983041 SHI983041:SHP983041 SRE983041:SRL983041 TBA983041:TBH983041 TKW983041:TLD983041 TUS983041:TUZ983041 UEO983041:UEV983041 UOK983041:UOR983041 UYG983041:UYN983041 VIC983041:VIJ983041 VRY983041:VSF983041 WBU983041:WCB983041 WLQ983041:WLX983041 WVM983041:WVT983041">
      <formula1>$A$86:$A$103</formula1>
      <formula2>0</formula2>
    </dataValidation>
    <dataValidation type="list" allowBlank="1" showInputMessage="1" showErrorMessage="1" prompt="wybierz PI z listy" sqref="D22:L22 IZ22:JH22 SV22:TD22 ACR22:ACZ22 AMN22:AMV22 AWJ22:AWR22 BGF22:BGN22 BQB22:BQJ22 BZX22:CAF22 CJT22:CKB22 CTP22:CTX22 DDL22:DDT22 DNH22:DNP22 DXD22:DXL22 EGZ22:EHH22 EQV22:ERD22 FAR22:FAZ22 FKN22:FKV22 FUJ22:FUR22 GEF22:GEN22 GOB22:GOJ22 GXX22:GYF22 HHT22:HIB22 HRP22:HRX22 IBL22:IBT22 ILH22:ILP22 IVD22:IVL22 JEZ22:JFH22 JOV22:JPD22 JYR22:JYZ22 KIN22:KIV22 KSJ22:KSR22 LCF22:LCN22 LMB22:LMJ22 LVX22:LWF22 MFT22:MGB22 MPP22:MPX22 MZL22:MZT22 NJH22:NJP22 NTD22:NTL22 OCZ22:ODH22 OMV22:OND22 OWR22:OWZ22 PGN22:PGV22 PQJ22:PQR22 QAF22:QAN22 QKB22:QKJ22 QTX22:QUF22 RDT22:REB22 RNP22:RNX22 RXL22:RXT22 SHH22:SHP22 SRD22:SRL22 TAZ22:TBH22 TKV22:TLD22 TUR22:TUZ22 UEN22:UEV22 UOJ22:UOR22 UYF22:UYN22 VIB22:VIJ22 VRX22:VSF22 WBT22:WCB22 WLP22:WLX22 WVL22:WVT22 D65550:L65550 IZ65550:JH65550 SV65550:TD65550 ACR65550:ACZ65550 AMN65550:AMV65550 AWJ65550:AWR65550 BGF65550:BGN65550 BQB65550:BQJ65550 BZX65550:CAF65550 CJT65550:CKB65550 CTP65550:CTX65550 DDL65550:DDT65550 DNH65550:DNP65550 DXD65550:DXL65550 EGZ65550:EHH65550 EQV65550:ERD65550 FAR65550:FAZ65550 FKN65550:FKV65550 FUJ65550:FUR65550 GEF65550:GEN65550 GOB65550:GOJ65550 GXX65550:GYF65550 HHT65550:HIB65550 HRP65550:HRX65550 IBL65550:IBT65550 ILH65550:ILP65550 IVD65550:IVL65550 JEZ65550:JFH65550 JOV65550:JPD65550 JYR65550:JYZ65550 KIN65550:KIV65550 KSJ65550:KSR65550 LCF65550:LCN65550 LMB65550:LMJ65550 LVX65550:LWF65550 MFT65550:MGB65550 MPP65550:MPX65550 MZL65550:MZT65550 NJH65550:NJP65550 NTD65550:NTL65550 OCZ65550:ODH65550 OMV65550:OND65550 OWR65550:OWZ65550 PGN65550:PGV65550 PQJ65550:PQR65550 QAF65550:QAN65550 QKB65550:QKJ65550 QTX65550:QUF65550 RDT65550:REB65550 RNP65550:RNX65550 RXL65550:RXT65550 SHH65550:SHP65550 SRD65550:SRL65550 TAZ65550:TBH65550 TKV65550:TLD65550 TUR65550:TUZ65550 UEN65550:UEV65550 UOJ65550:UOR65550 UYF65550:UYN65550 VIB65550:VIJ65550 VRX65550:VSF65550 WBT65550:WCB65550 WLP65550:WLX65550 WVL65550:WVT65550 D131086:L131086 IZ131086:JH131086 SV131086:TD131086 ACR131086:ACZ131086 AMN131086:AMV131086 AWJ131086:AWR131086 BGF131086:BGN131086 BQB131086:BQJ131086 BZX131086:CAF131086 CJT131086:CKB131086 CTP131086:CTX131086 DDL131086:DDT131086 DNH131086:DNP131086 DXD131086:DXL131086 EGZ131086:EHH131086 EQV131086:ERD131086 FAR131086:FAZ131086 FKN131086:FKV131086 FUJ131086:FUR131086 GEF131086:GEN131086 GOB131086:GOJ131086 GXX131086:GYF131086 HHT131086:HIB131086 HRP131086:HRX131086 IBL131086:IBT131086 ILH131086:ILP131086 IVD131086:IVL131086 JEZ131086:JFH131086 JOV131086:JPD131086 JYR131086:JYZ131086 KIN131086:KIV131086 KSJ131086:KSR131086 LCF131086:LCN131086 LMB131086:LMJ131086 LVX131086:LWF131086 MFT131086:MGB131086 MPP131086:MPX131086 MZL131086:MZT131086 NJH131086:NJP131086 NTD131086:NTL131086 OCZ131086:ODH131086 OMV131086:OND131086 OWR131086:OWZ131086 PGN131086:PGV131086 PQJ131086:PQR131086 QAF131086:QAN131086 QKB131086:QKJ131086 QTX131086:QUF131086 RDT131086:REB131086 RNP131086:RNX131086 RXL131086:RXT131086 SHH131086:SHP131086 SRD131086:SRL131086 TAZ131086:TBH131086 TKV131086:TLD131086 TUR131086:TUZ131086 UEN131086:UEV131086 UOJ131086:UOR131086 UYF131086:UYN131086 VIB131086:VIJ131086 VRX131086:VSF131086 WBT131086:WCB131086 WLP131086:WLX131086 WVL131086:WVT131086 D196622:L196622 IZ196622:JH196622 SV196622:TD196622 ACR196622:ACZ196622 AMN196622:AMV196622 AWJ196622:AWR196622 BGF196622:BGN196622 BQB196622:BQJ196622 BZX196622:CAF196622 CJT196622:CKB196622 CTP196622:CTX196622 DDL196622:DDT196622 DNH196622:DNP196622 DXD196622:DXL196622 EGZ196622:EHH196622 EQV196622:ERD196622 FAR196622:FAZ196622 FKN196622:FKV196622 FUJ196622:FUR196622 GEF196622:GEN196622 GOB196622:GOJ196622 GXX196622:GYF196622 HHT196622:HIB196622 HRP196622:HRX196622 IBL196622:IBT196622 ILH196622:ILP196622 IVD196622:IVL196622 JEZ196622:JFH196622 JOV196622:JPD196622 JYR196622:JYZ196622 KIN196622:KIV196622 KSJ196622:KSR196622 LCF196622:LCN196622 LMB196622:LMJ196622 LVX196622:LWF196622 MFT196622:MGB196622 MPP196622:MPX196622 MZL196622:MZT196622 NJH196622:NJP196622 NTD196622:NTL196622 OCZ196622:ODH196622 OMV196622:OND196622 OWR196622:OWZ196622 PGN196622:PGV196622 PQJ196622:PQR196622 QAF196622:QAN196622 QKB196622:QKJ196622 QTX196622:QUF196622 RDT196622:REB196622 RNP196622:RNX196622 RXL196622:RXT196622 SHH196622:SHP196622 SRD196622:SRL196622 TAZ196622:TBH196622 TKV196622:TLD196622 TUR196622:TUZ196622 UEN196622:UEV196622 UOJ196622:UOR196622 UYF196622:UYN196622 VIB196622:VIJ196622 VRX196622:VSF196622 WBT196622:WCB196622 WLP196622:WLX196622 WVL196622:WVT196622 D262158:L262158 IZ262158:JH262158 SV262158:TD262158 ACR262158:ACZ262158 AMN262158:AMV262158 AWJ262158:AWR262158 BGF262158:BGN262158 BQB262158:BQJ262158 BZX262158:CAF262158 CJT262158:CKB262158 CTP262158:CTX262158 DDL262158:DDT262158 DNH262158:DNP262158 DXD262158:DXL262158 EGZ262158:EHH262158 EQV262158:ERD262158 FAR262158:FAZ262158 FKN262158:FKV262158 FUJ262158:FUR262158 GEF262158:GEN262158 GOB262158:GOJ262158 GXX262158:GYF262158 HHT262158:HIB262158 HRP262158:HRX262158 IBL262158:IBT262158 ILH262158:ILP262158 IVD262158:IVL262158 JEZ262158:JFH262158 JOV262158:JPD262158 JYR262158:JYZ262158 KIN262158:KIV262158 KSJ262158:KSR262158 LCF262158:LCN262158 LMB262158:LMJ262158 LVX262158:LWF262158 MFT262158:MGB262158 MPP262158:MPX262158 MZL262158:MZT262158 NJH262158:NJP262158 NTD262158:NTL262158 OCZ262158:ODH262158 OMV262158:OND262158 OWR262158:OWZ262158 PGN262158:PGV262158 PQJ262158:PQR262158 QAF262158:QAN262158 QKB262158:QKJ262158 QTX262158:QUF262158 RDT262158:REB262158 RNP262158:RNX262158 RXL262158:RXT262158 SHH262158:SHP262158 SRD262158:SRL262158 TAZ262158:TBH262158 TKV262158:TLD262158 TUR262158:TUZ262158 UEN262158:UEV262158 UOJ262158:UOR262158 UYF262158:UYN262158 VIB262158:VIJ262158 VRX262158:VSF262158 WBT262158:WCB262158 WLP262158:WLX262158 WVL262158:WVT262158 D327694:L327694 IZ327694:JH327694 SV327694:TD327694 ACR327694:ACZ327694 AMN327694:AMV327694 AWJ327694:AWR327694 BGF327694:BGN327694 BQB327694:BQJ327694 BZX327694:CAF327694 CJT327694:CKB327694 CTP327694:CTX327694 DDL327694:DDT327694 DNH327694:DNP327694 DXD327694:DXL327694 EGZ327694:EHH327694 EQV327694:ERD327694 FAR327694:FAZ327694 FKN327694:FKV327694 FUJ327694:FUR327694 GEF327694:GEN327694 GOB327694:GOJ327694 GXX327694:GYF327694 HHT327694:HIB327694 HRP327694:HRX327694 IBL327694:IBT327694 ILH327694:ILP327694 IVD327694:IVL327694 JEZ327694:JFH327694 JOV327694:JPD327694 JYR327694:JYZ327694 KIN327694:KIV327694 KSJ327694:KSR327694 LCF327694:LCN327694 LMB327694:LMJ327694 LVX327694:LWF327694 MFT327694:MGB327694 MPP327694:MPX327694 MZL327694:MZT327694 NJH327694:NJP327694 NTD327694:NTL327694 OCZ327694:ODH327694 OMV327694:OND327694 OWR327694:OWZ327694 PGN327694:PGV327694 PQJ327694:PQR327694 QAF327694:QAN327694 QKB327694:QKJ327694 QTX327694:QUF327694 RDT327694:REB327694 RNP327694:RNX327694 RXL327694:RXT327694 SHH327694:SHP327694 SRD327694:SRL327694 TAZ327694:TBH327694 TKV327694:TLD327694 TUR327694:TUZ327694 UEN327694:UEV327694 UOJ327694:UOR327694 UYF327694:UYN327694 VIB327694:VIJ327694 VRX327694:VSF327694 WBT327694:WCB327694 WLP327694:WLX327694 WVL327694:WVT327694 D393230:L393230 IZ393230:JH393230 SV393230:TD393230 ACR393230:ACZ393230 AMN393230:AMV393230 AWJ393230:AWR393230 BGF393230:BGN393230 BQB393230:BQJ393230 BZX393230:CAF393230 CJT393230:CKB393230 CTP393230:CTX393230 DDL393230:DDT393230 DNH393230:DNP393230 DXD393230:DXL393230 EGZ393230:EHH393230 EQV393230:ERD393230 FAR393230:FAZ393230 FKN393230:FKV393230 FUJ393230:FUR393230 GEF393230:GEN393230 GOB393230:GOJ393230 GXX393230:GYF393230 HHT393230:HIB393230 HRP393230:HRX393230 IBL393230:IBT393230 ILH393230:ILP393230 IVD393230:IVL393230 JEZ393230:JFH393230 JOV393230:JPD393230 JYR393230:JYZ393230 KIN393230:KIV393230 KSJ393230:KSR393230 LCF393230:LCN393230 LMB393230:LMJ393230 LVX393230:LWF393230 MFT393230:MGB393230 MPP393230:MPX393230 MZL393230:MZT393230 NJH393230:NJP393230 NTD393230:NTL393230 OCZ393230:ODH393230 OMV393230:OND393230 OWR393230:OWZ393230 PGN393230:PGV393230 PQJ393230:PQR393230 QAF393230:QAN393230 QKB393230:QKJ393230 QTX393230:QUF393230 RDT393230:REB393230 RNP393230:RNX393230 RXL393230:RXT393230 SHH393230:SHP393230 SRD393230:SRL393230 TAZ393230:TBH393230 TKV393230:TLD393230 TUR393230:TUZ393230 UEN393230:UEV393230 UOJ393230:UOR393230 UYF393230:UYN393230 VIB393230:VIJ393230 VRX393230:VSF393230 WBT393230:WCB393230 WLP393230:WLX393230 WVL393230:WVT393230 D458766:L458766 IZ458766:JH458766 SV458766:TD458766 ACR458766:ACZ458766 AMN458766:AMV458766 AWJ458766:AWR458766 BGF458766:BGN458766 BQB458766:BQJ458766 BZX458766:CAF458766 CJT458766:CKB458766 CTP458766:CTX458766 DDL458766:DDT458766 DNH458766:DNP458766 DXD458766:DXL458766 EGZ458766:EHH458766 EQV458766:ERD458766 FAR458766:FAZ458766 FKN458766:FKV458766 FUJ458766:FUR458766 GEF458766:GEN458766 GOB458766:GOJ458766 GXX458766:GYF458766 HHT458766:HIB458766 HRP458766:HRX458766 IBL458766:IBT458766 ILH458766:ILP458766 IVD458766:IVL458766 JEZ458766:JFH458766 JOV458766:JPD458766 JYR458766:JYZ458766 KIN458766:KIV458766 KSJ458766:KSR458766 LCF458766:LCN458766 LMB458766:LMJ458766 LVX458766:LWF458766 MFT458766:MGB458766 MPP458766:MPX458766 MZL458766:MZT458766 NJH458766:NJP458766 NTD458766:NTL458766 OCZ458766:ODH458766 OMV458766:OND458766 OWR458766:OWZ458766 PGN458766:PGV458766 PQJ458766:PQR458766 QAF458766:QAN458766 QKB458766:QKJ458766 QTX458766:QUF458766 RDT458766:REB458766 RNP458766:RNX458766 RXL458766:RXT458766 SHH458766:SHP458766 SRD458766:SRL458766 TAZ458766:TBH458766 TKV458766:TLD458766 TUR458766:TUZ458766 UEN458766:UEV458766 UOJ458766:UOR458766 UYF458766:UYN458766 VIB458766:VIJ458766 VRX458766:VSF458766 WBT458766:WCB458766 WLP458766:WLX458766 WVL458766:WVT458766 D524302:L524302 IZ524302:JH524302 SV524302:TD524302 ACR524302:ACZ524302 AMN524302:AMV524302 AWJ524302:AWR524302 BGF524302:BGN524302 BQB524302:BQJ524302 BZX524302:CAF524302 CJT524302:CKB524302 CTP524302:CTX524302 DDL524302:DDT524302 DNH524302:DNP524302 DXD524302:DXL524302 EGZ524302:EHH524302 EQV524302:ERD524302 FAR524302:FAZ524302 FKN524302:FKV524302 FUJ524302:FUR524302 GEF524302:GEN524302 GOB524302:GOJ524302 GXX524302:GYF524302 HHT524302:HIB524302 HRP524302:HRX524302 IBL524302:IBT524302 ILH524302:ILP524302 IVD524302:IVL524302 JEZ524302:JFH524302 JOV524302:JPD524302 JYR524302:JYZ524302 KIN524302:KIV524302 KSJ524302:KSR524302 LCF524302:LCN524302 LMB524302:LMJ524302 LVX524302:LWF524302 MFT524302:MGB524302 MPP524302:MPX524302 MZL524302:MZT524302 NJH524302:NJP524302 NTD524302:NTL524302 OCZ524302:ODH524302 OMV524302:OND524302 OWR524302:OWZ524302 PGN524302:PGV524302 PQJ524302:PQR524302 QAF524302:QAN524302 QKB524302:QKJ524302 QTX524302:QUF524302 RDT524302:REB524302 RNP524302:RNX524302 RXL524302:RXT524302 SHH524302:SHP524302 SRD524302:SRL524302 TAZ524302:TBH524302 TKV524302:TLD524302 TUR524302:TUZ524302 UEN524302:UEV524302 UOJ524302:UOR524302 UYF524302:UYN524302 VIB524302:VIJ524302 VRX524302:VSF524302 WBT524302:WCB524302 WLP524302:WLX524302 WVL524302:WVT524302 D589838:L589838 IZ589838:JH589838 SV589838:TD589838 ACR589838:ACZ589838 AMN589838:AMV589838 AWJ589838:AWR589838 BGF589838:BGN589838 BQB589838:BQJ589838 BZX589838:CAF589838 CJT589838:CKB589838 CTP589838:CTX589838 DDL589838:DDT589838 DNH589838:DNP589838 DXD589838:DXL589838 EGZ589838:EHH589838 EQV589838:ERD589838 FAR589838:FAZ589838 FKN589838:FKV589838 FUJ589838:FUR589838 GEF589838:GEN589838 GOB589838:GOJ589838 GXX589838:GYF589838 HHT589838:HIB589838 HRP589838:HRX589838 IBL589838:IBT589838 ILH589838:ILP589838 IVD589838:IVL589838 JEZ589838:JFH589838 JOV589838:JPD589838 JYR589838:JYZ589838 KIN589838:KIV589838 KSJ589838:KSR589838 LCF589838:LCN589838 LMB589838:LMJ589838 LVX589838:LWF589838 MFT589838:MGB589838 MPP589838:MPX589838 MZL589838:MZT589838 NJH589838:NJP589838 NTD589838:NTL589838 OCZ589838:ODH589838 OMV589838:OND589838 OWR589838:OWZ589838 PGN589838:PGV589838 PQJ589838:PQR589838 QAF589838:QAN589838 QKB589838:QKJ589838 QTX589838:QUF589838 RDT589838:REB589838 RNP589838:RNX589838 RXL589838:RXT589838 SHH589838:SHP589838 SRD589838:SRL589838 TAZ589838:TBH589838 TKV589838:TLD589838 TUR589838:TUZ589838 UEN589838:UEV589838 UOJ589838:UOR589838 UYF589838:UYN589838 VIB589838:VIJ589838 VRX589838:VSF589838 WBT589838:WCB589838 WLP589838:WLX589838 WVL589838:WVT589838 D655374:L655374 IZ655374:JH655374 SV655374:TD655374 ACR655374:ACZ655374 AMN655374:AMV655374 AWJ655374:AWR655374 BGF655374:BGN655374 BQB655374:BQJ655374 BZX655374:CAF655374 CJT655374:CKB655374 CTP655374:CTX655374 DDL655374:DDT655374 DNH655374:DNP655374 DXD655374:DXL655374 EGZ655374:EHH655374 EQV655374:ERD655374 FAR655374:FAZ655374 FKN655374:FKV655374 FUJ655374:FUR655374 GEF655374:GEN655374 GOB655374:GOJ655374 GXX655374:GYF655374 HHT655374:HIB655374 HRP655374:HRX655374 IBL655374:IBT655374 ILH655374:ILP655374 IVD655374:IVL655374 JEZ655374:JFH655374 JOV655374:JPD655374 JYR655374:JYZ655374 KIN655374:KIV655374 KSJ655374:KSR655374 LCF655374:LCN655374 LMB655374:LMJ655374 LVX655374:LWF655374 MFT655374:MGB655374 MPP655374:MPX655374 MZL655374:MZT655374 NJH655374:NJP655374 NTD655374:NTL655374 OCZ655374:ODH655374 OMV655374:OND655374 OWR655374:OWZ655374 PGN655374:PGV655374 PQJ655374:PQR655374 QAF655374:QAN655374 QKB655374:QKJ655374 QTX655374:QUF655374 RDT655374:REB655374 RNP655374:RNX655374 RXL655374:RXT655374 SHH655374:SHP655374 SRD655374:SRL655374 TAZ655374:TBH655374 TKV655374:TLD655374 TUR655374:TUZ655374 UEN655374:UEV655374 UOJ655374:UOR655374 UYF655374:UYN655374 VIB655374:VIJ655374 VRX655374:VSF655374 WBT655374:WCB655374 WLP655374:WLX655374 WVL655374:WVT655374 D720910:L720910 IZ720910:JH720910 SV720910:TD720910 ACR720910:ACZ720910 AMN720910:AMV720910 AWJ720910:AWR720910 BGF720910:BGN720910 BQB720910:BQJ720910 BZX720910:CAF720910 CJT720910:CKB720910 CTP720910:CTX720910 DDL720910:DDT720910 DNH720910:DNP720910 DXD720910:DXL720910 EGZ720910:EHH720910 EQV720910:ERD720910 FAR720910:FAZ720910 FKN720910:FKV720910 FUJ720910:FUR720910 GEF720910:GEN720910 GOB720910:GOJ720910 GXX720910:GYF720910 HHT720910:HIB720910 HRP720910:HRX720910 IBL720910:IBT720910 ILH720910:ILP720910 IVD720910:IVL720910 JEZ720910:JFH720910 JOV720910:JPD720910 JYR720910:JYZ720910 KIN720910:KIV720910 KSJ720910:KSR720910 LCF720910:LCN720910 LMB720910:LMJ720910 LVX720910:LWF720910 MFT720910:MGB720910 MPP720910:MPX720910 MZL720910:MZT720910 NJH720910:NJP720910 NTD720910:NTL720910 OCZ720910:ODH720910 OMV720910:OND720910 OWR720910:OWZ720910 PGN720910:PGV720910 PQJ720910:PQR720910 QAF720910:QAN720910 QKB720910:QKJ720910 QTX720910:QUF720910 RDT720910:REB720910 RNP720910:RNX720910 RXL720910:RXT720910 SHH720910:SHP720910 SRD720910:SRL720910 TAZ720910:TBH720910 TKV720910:TLD720910 TUR720910:TUZ720910 UEN720910:UEV720910 UOJ720910:UOR720910 UYF720910:UYN720910 VIB720910:VIJ720910 VRX720910:VSF720910 WBT720910:WCB720910 WLP720910:WLX720910 WVL720910:WVT720910 D786446:L786446 IZ786446:JH786446 SV786446:TD786446 ACR786446:ACZ786446 AMN786446:AMV786446 AWJ786446:AWR786446 BGF786446:BGN786446 BQB786446:BQJ786446 BZX786446:CAF786446 CJT786446:CKB786446 CTP786446:CTX786446 DDL786446:DDT786446 DNH786446:DNP786446 DXD786446:DXL786446 EGZ786446:EHH786446 EQV786446:ERD786446 FAR786446:FAZ786446 FKN786446:FKV786446 FUJ786446:FUR786446 GEF786446:GEN786446 GOB786446:GOJ786446 GXX786446:GYF786446 HHT786446:HIB786446 HRP786446:HRX786446 IBL786446:IBT786446 ILH786446:ILP786446 IVD786446:IVL786446 JEZ786446:JFH786446 JOV786446:JPD786446 JYR786446:JYZ786446 KIN786446:KIV786446 KSJ786446:KSR786446 LCF786446:LCN786446 LMB786446:LMJ786446 LVX786446:LWF786446 MFT786446:MGB786446 MPP786446:MPX786446 MZL786446:MZT786446 NJH786446:NJP786446 NTD786446:NTL786446 OCZ786446:ODH786446 OMV786446:OND786446 OWR786446:OWZ786446 PGN786446:PGV786446 PQJ786446:PQR786446 QAF786446:QAN786446 QKB786446:QKJ786446 QTX786446:QUF786446 RDT786446:REB786446 RNP786446:RNX786446 RXL786446:RXT786446 SHH786446:SHP786446 SRD786446:SRL786446 TAZ786446:TBH786446 TKV786446:TLD786446 TUR786446:TUZ786446 UEN786446:UEV786446 UOJ786446:UOR786446 UYF786446:UYN786446 VIB786446:VIJ786446 VRX786446:VSF786446 WBT786446:WCB786446 WLP786446:WLX786446 WVL786446:WVT786446 D851982:L851982 IZ851982:JH851982 SV851982:TD851982 ACR851982:ACZ851982 AMN851982:AMV851982 AWJ851982:AWR851982 BGF851982:BGN851982 BQB851982:BQJ851982 BZX851982:CAF851982 CJT851982:CKB851982 CTP851982:CTX851982 DDL851982:DDT851982 DNH851982:DNP851982 DXD851982:DXL851982 EGZ851982:EHH851982 EQV851982:ERD851982 FAR851982:FAZ851982 FKN851982:FKV851982 FUJ851982:FUR851982 GEF851982:GEN851982 GOB851982:GOJ851982 GXX851982:GYF851982 HHT851982:HIB851982 HRP851982:HRX851982 IBL851982:IBT851982 ILH851982:ILP851982 IVD851982:IVL851982 JEZ851982:JFH851982 JOV851982:JPD851982 JYR851982:JYZ851982 KIN851982:KIV851982 KSJ851982:KSR851982 LCF851982:LCN851982 LMB851982:LMJ851982 LVX851982:LWF851982 MFT851982:MGB851982 MPP851982:MPX851982 MZL851982:MZT851982 NJH851982:NJP851982 NTD851982:NTL851982 OCZ851982:ODH851982 OMV851982:OND851982 OWR851982:OWZ851982 PGN851982:PGV851982 PQJ851982:PQR851982 QAF851982:QAN851982 QKB851982:QKJ851982 QTX851982:QUF851982 RDT851982:REB851982 RNP851982:RNX851982 RXL851982:RXT851982 SHH851982:SHP851982 SRD851982:SRL851982 TAZ851982:TBH851982 TKV851982:TLD851982 TUR851982:TUZ851982 UEN851982:UEV851982 UOJ851982:UOR851982 UYF851982:UYN851982 VIB851982:VIJ851982 VRX851982:VSF851982 WBT851982:WCB851982 WLP851982:WLX851982 WVL851982:WVT851982 D917518:L917518 IZ917518:JH917518 SV917518:TD917518 ACR917518:ACZ917518 AMN917518:AMV917518 AWJ917518:AWR917518 BGF917518:BGN917518 BQB917518:BQJ917518 BZX917518:CAF917518 CJT917518:CKB917518 CTP917518:CTX917518 DDL917518:DDT917518 DNH917518:DNP917518 DXD917518:DXL917518 EGZ917518:EHH917518 EQV917518:ERD917518 FAR917518:FAZ917518 FKN917518:FKV917518 FUJ917518:FUR917518 GEF917518:GEN917518 GOB917518:GOJ917518 GXX917518:GYF917518 HHT917518:HIB917518 HRP917518:HRX917518 IBL917518:IBT917518 ILH917518:ILP917518 IVD917518:IVL917518 JEZ917518:JFH917518 JOV917518:JPD917518 JYR917518:JYZ917518 KIN917518:KIV917518 KSJ917518:KSR917518 LCF917518:LCN917518 LMB917518:LMJ917518 LVX917518:LWF917518 MFT917518:MGB917518 MPP917518:MPX917518 MZL917518:MZT917518 NJH917518:NJP917518 NTD917518:NTL917518 OCZ917518:ODH917518 OMV917518:OND917518 OWR917518:OWZ917518 PGN917518:PGV917518 PQJ917518:PQR917518 QAF917518:QAN917518 QKB917518:QKJ917518 QTX917518:QUF917518 RDT917518:REB917518 RNP917518:RNX917518 RXL917518:RXT917518 SHH917518:SHP917518 SRD917518:SRL917518 TAZ917518:TBH917518 TKV917518:TLD917518 TUR917518:TUZ917518 UEN917518:UEV917518 UOJ917518:UOR917518 UYF917518:UYN917518 VIB917518:VIJ917518 VRX917518:VSF917518 WBT917518:WCB917518 WLP917518:WLX917518 WVL917518:WVT917518 D983054:L983054 IZ983054:JH983054 SV983054:TD983054 ACR983054:ACZ983054 AMN983054:AMV983054 AWJ983054:AWR983054 BGF983054:BGN983054 BQB983054:BQJ983054 BZX983054:CAF983054 CJT983054:CKB983054 CTP983054:CTX983054 DDL983054:DDT983054 DNH983054:DNP983054 DXD983054:DXL983054 EGZ983054:EHH983054 EQV983054:ERD983054 FAR983054:FAZ983054 FKN983054:FKV983054 FUJ983054:FUR983054 GEF983054:GEN983054 GOB983054:GOJ983054 GXX983054:GYF983054 HHT983054:HIB983054 HRP983054:HRX983054 IBL983054:IBT983054 ILH983054:ILP983054 IVD983054:IVL983054 JEZ983054:JFH983054 JOV983054:JPD983054 JYR983054:JYZ983054 KIN983054:KIV983054 KSJ983054:KSR983054 LCF983054:LCN983054 LMB983054:LMJ983054 LVX983054:LWF983054 MFT983054:MGB983054 MPP983054:MPX983054 MZL983054:MZT983054 NJH983054:NJP983054 NTD983054:NTL983054 OCZ983054:ODH983054 OMV983054:OND983054 OWR983054:OWZ983054 PGN983054:PGV983054 PQJ983054:PQR983054 QAF983054:QAN983054 QKB983054:QKJ983054 QTX983054:QUF983054 RDT983054:REB983054 RNP983054:RNX983054 RXL983054:RXT983054 SHH983054:SHP983054 SRD983054:SRL983054 TAZ983054:TBH983054 TKV983054:TLD983054 TUR983054:TUZ983054 UEN983054:UEV983054 UOJ983054:UOR983054 UYF983054:UYN983054 VIB983054:VIJ983054 VRX983054:VSF983054 WBT983054:WCB983054 WLP983054:WLX983054 WVL983054:WVT983054">
      <formula1>$A$161:$A$166</formula1>
      <formula2>0</formula2>
    </dataValidation>
    <dataValidation allowBlank="1" showInputMessage="1" showErrorMessage="1" prompt="zgodnie z właściwym PO" sqref="E11:L13 JA11:JH13 SW11:TD13 ACS11:ACZ13 AMO11:AMV13 AWK11:AWR13 BGG11:BGN13 BQC11:BQJ13 BZY11:CAF13 CJU11:CKB13 CTQ11:CTX13 DDM11:DDT13 DNI11:DNP13 DXE11:DXL13 EHA11:EHH13 EQW11:ERD13 FAS11:FAZ13 FKO11:FKV13 FUK11:FUR13 GEG11:GEN13 GOC11:GOJ13 GXY11:GYF13 HHU11:HIB13 HRQ11:HRX13 IBM11:IBT13 ILI11:ILP13 IVE11:IVL13 JFA11:JFH13 JOW11:JPD13 JYS11:JYZ13 KIO11:KIV13 KSK11:KSR13 LCG11:LCN13 LMC11:LMJ13 LVY11:LWF13 MFU11:MGB13 MPQ11:MPX13 MZM11:MZT13 NJI11:NJP13 NTE11:NTL13 ODA11:ODH13 OMW11:OND13 OWS11:OWZ13 PGO11:PGV13 PQK11:PQR13 QAG11:QAN13 QKC11:QKJ13 QTY11:QUF13 RDU11:REB13 RNQ11:RNX13 RXM11:RXT13 SHI11:SHP13 SRE11:SRL13 TBA11:TBH13 TKW11:TLD13 TUS11:TUZ13 UEO11:UEV13 UOK11:UOR13 UYG11:UYN13 VIC11:VIJ13 VRY11:VSF13 WBU11:WCB13 WLQ11:WLX13 WVM11:WVT13 E65538:L65540 JA65538:JH65540 SW65538:TD65540 ACS65538:ACZ65540 AMO65538:AMV65540 AWK65538:AWR65540 BGG65538:BGN65540 BQC65538:BQJ65540 BZY65538:CAF65540 CJU65538:CKB65540 CTQ65538:CTX65540 DDM65538:DDT65540 DNI65538:DNP65540 DXE65538:DXL65540 EHA65538:EHH65540 EQW65538:ERD65540 FAS65538:FAZ65540 FKO65538:FKV65540 FUK65538:FUR65540 GEG65538:GEN65540 GOC65538:GOJ65540 GXY65538:GYF65540 HHU65538:HIB65540 HRQ65538:HRX65540 IBM65538:IBT65540 ILI65538:ILP65540 IVE65538:IVL65540 JFA65538:JFH65540 JOW65538:JPD65540 JYS65538:JYZ65540 KIO65538:KIV65540 KSK65538:KSR65540 LCG65538:LCN65540 LMC65538:LMJ65540 LVY65538:LWF65540 MFU65538:MGB65540 MPQ65538:MPX65540 MZM65538:MZT65540 NJI65538:NJP65540 NTE65538:NTL65540 ODA65538:ODH65540 OMW65538:OND65540 OWS65538:OWZ65540 PGO65538:PGV65540 PQK65538:PQR65540 QAG65538:QAN65540 QKC65538:QKJ65540 QTY65538:QUF65540 RDU65538:REB65540 RNQ65538:RNX65540 RXM65538:RXT65540 SHI65538:SHP65540 SRE65538:SRL65540 TBA65538:TBH65540 TKW65538:TLD65540 TUS65538:TUZ65540 UEO65538:UEV65540 UOK65538:UOR65540 UYG65538:UYN65540 VIC65538:VIJ65540 VRY65538:VSF65540 WBU65538:WCB65540 WLQ65538:WLX65540 WVM65538:WVT65540 E131074:L131076 JA131074:JH131076 SW131074:TD131076 ACS131074:ACZ131076 AMO131074:AMV131076 AWK131074:AWR131076 BGG131074:BGN131076 BQC131074:BQJ131076 BZY131074:CAF131076 CJU131074:CKB131076 CTQ131074:CTX131076 DDM131074:DDT131076 DNI131074:DNP131076 DXE131074:DXL131076 EHA131074:EHH131076 EQW131074:ERD131076 FAS131074:FAZ131076 FKO131074:FKV131076 FUK131074:FUR131076 GEG131074:GEN131076 GOC131074:GOJ131076 GXY131074:GYF131076 HHU131074:HIB131076 HRQ131074:HRX131076 IBM131074:IBT131076 ILI131074:ILP131076 IVE131074:IVL131076 JFA131074:JFH131076 JOW131074:JPD131076 JYS131074:JYZ131076 KIO131074:KIV131076 KSK131074:KSR131076 LCG131074:LCN131076 LMC131074:LMJ131076 LVY131074:LWF131076 MFU131074:MGB131076 MPQ131074:MPX131076 MZM131074:MZT131076 NJI131074:NJP131076 NTE131074:NTL131076 ODA131074:ODH131076 OMW131074:OND131076 OWS131074:OWZ131076 PGO131074:PGV131076 PQK131074:PQR131076 QAG131074:QAN131076 QKC131074:QKJ131076 QTY131074:QUF131076 RDU131074:REB131076 RNQ131074:RNX131076 RXM131074:RXT131076 SHI131074:SHP131076 SRE131074:SRL131076 TBA131074:TBH131076 TKW131074:TLD131076 TUS131074:TUZ131076 UEO131074:UEV131076 UOK131074:UOR131076 UYG131074:UYN131076 VIC131074:VIJ131076 VRY131074:VSF131076 WBU131074:WCB131076 WLQ131074:WLX131076 WVM131074:WVT131076 E196610:L196612 JA196610:JH196612 SW196610:TD196612 ACS196610:ACZ196612 AMO196610:AMV196612 AWK196610:AWR196612 BGG196610:BGN196612 BQC196610:BQJ196612 BZY196610:CAF196612 CJU196610:CKB196612 CTQ196610:CTX196612 DDM196610:DDT196612 DNI196610:DNP196612 DXE196610:DXL196612 EHA196610:EHH196612 EQW196610:ERD196612 FAS196610:FAZ196612 FKO196610:FKV196612 FUK196610:FUR196612 GEG196610:GEN196612 GOC196610:GOJ196612 GXY196610:GYF196612 HHU196610:HIB196612 HRQ196610:HRX196612 IBM196610:IBT196612 ILI196610:ILP196612 IVE196610:IVL196612 JFA196610:JFH196612 JOW196610:JPD196612 JYS196610:JYZ196612 KIO196610:KIV196612 KSK196610:KSR196612 LCG196610:LCN196612 LMC196610:LMJ196612 LVY196610:LWF196612 MFU196610:MGB196612 MPQ196610:MPX196612 MZM196610:MZT196612 NJI196610:NJP196612 NTE196610:NTL196612 ODA196610:ODH196612 OMW196610:OND196612 OWS196610:OWZ196612 PGO196610:PGV196612 PQK196610:PQR196612 QAG196610:QAN196612 QKC196610:QKJ196612 QTY196610:QUF196612 RDU196610:REB196612 RNQ196610:RNX196612 RXM196610:RXT196612 SHI196610:SHP196612 SRE196610:SRL196612 TBA196610:TBH196612 TKW196610:TLD196612 TUS196610:TUZ196612 UEO196610:UEV196612 UOK196610:UOR196612 UYG196610:UYN196612 VIC196610:VIJ196612 VRY196610:VSF196612 WBU196610:WCB196612 WLQ196610:WLX196612 WVM196610:WVT196612 E262146:L262148 JA262146:JH262148 SW262146:TD262148 ACS262146:ACZ262148 AMO262146:AMV262148 AWK262146:AWR262148 BGG262146:BGN262148 BQC262146:BQJ262148 BZY262146:CAF262148 CJU262146:CKB262148 CTQ262146:CTX262148 DDM262146:DDT262148 DNI262146:DNP262148 DXE262146:DXL262148 EHA262146:EHH262148 EQW262146:ERD262148 FAS262146:FAZ262148 FKO262146:FKV262148 FUK262146:FUR262148 GEG262146:GEN262148 GOC262146:GOJ262148 GXY262146:GYF262148 HHU262146:HIB262148 HRQ262146:HRX262148 IBM262146:IBT262148 ILI262146:ILP262148 IVE262146:IVL262148 JFA262146:JFH262148 JOW262146:JPD262148 JYS262146:JYZ262148 KIO262146:KIV262148 KSK262146:KSR262148 LCG262146:LCN262148 LMC262146:LMJ262148 LVY262146:LWF262148 MFU262146:MGB262148 MPQ262146:MPX262148 MZM262146:MZT262148 NJI262146:NJP262148 NTE262146:NTL262148 ODA262146:ODH262148 OMW262146:OND262148 OWS262146:OWZ262148 PGO262146:PGV262148 PQK262146:PQR262148 QAG262146:QAN262148 QKC262146:QKJ262148 QTY262146:QUF262148 RDU262146:REB262148 RNQ262146:RNX262148 RXM262146:RXT262148 SHI262146:SHP262148 SRE262146:SRL262148 TBA262146:TBH262148 TKW262146:TLD262148 TUS262146:TUZ262148 UEO262146:UEV262148 UOK262146:UOR262148 UYG262146:UYN262148 VIC262146:VIJ262148 VRY262146:VSF262148 WBU262146:WCB262148 WLQ262146:WLX262148 WVM262146:WVT262148 E327682:L327684 JA327682:JH327684 SW327682:TD327684 ACS327682:ACZ327684 AMO327682:AMV327684 AWK327682:AWR327684 BGG327682:BGN327684 BQC327682:BQJ327684 BZY327682:CAF327684 CJU327682:CKB327684 CTQ327682:CTX327684 DDM327682:DDT327684 DNI327682:DNP327684 DXE327682:DXL327684 EHA327682:EHH327684 EQW327682:ERD327684 FAS327682:FAZ327684 FKO327682:FKV327684 FUK327682:FUR327684 GEG327682:GEN327684 GOC327682:GOJ327684 GXY327682:GYF327684 HHU327682:HIB327684 HRQ327682:HRX327684 IBM327682:IBT327684 ILI327682:ILP327684 IVE327682:IVL327684 JFA327682:JFH327684 JOW327682:JPD327684 JYS327682:JYZ327684 KIO327682:KIV327684 KSK327682:KSR327684 LCG327682:LCN327684 LMC327682:LMJ327684 LVY327682:LWF327684 MFU327682:MGB327684 MPQ327682:MPX327684 MZM327682:MZT327684 NJI327682:NJP327684 NTE327682:NTL327684 ODA327682:ODH327684 OMW327682:OND327684 OWS327682:OWZ327684 PGO327682:PGV327684 PQK327682:PQR327684 QAG327682:QAN327684 QKC327682:QKJ327684 QTY327682:QUF327684 RDU327682:REB327684 RNQ327682:RNX327684 RXM327682:RXT327684 SHI327682:SHP327684 SRE327682:SRL327684 TBA327682:TBH327684 TKW327682:TLD327684 TUS327682:TUZ327684 UEO327682:UEV327684 UOK327682:UOR327684 UYG327682:UYN327684 VIC327682:VIJ327684 VRY327682:VSF327684 WBU327682:WCB327684 WLQ327682:WLX327684 WVM327682:WVT327684 E393218:L393220 JA393218:JH393220 SW393218:TD393220 ACS393218:ACZ393220 AMO393218:AMV393220 AWK393218:AWR393220 BGG393218:BGN393220 BQC393218:BQJ393220 BZY393218:CAF393220 CJU393218:CKB393220 CTQ393218:CTX393220 DDM393218:DDT393220 DNI393218:DNP393220 DXE393218:DXL393220 EHA393218:EHH393220 EQW393218:ERD393220 FAS393218:FAZ393220 FKO393218:FKV393220 FUK393218:FUR393220 GEG393218:GEN393220 GOC393218:GOJ393220 GXY393218:GYF393220 HHU393218:HIB393220 HRQ393218:HRX393220 IBM393218:IBT393220 ILI393218:ILP393220 IVE393218:IVL393220 JFA393218:JFH393220 JOW393218:JPD393220 JYS393218:JYZ393220 KIO393218:KIV393220 KSK393218:KSR393220 LCG393218:LCN393220 LMC393218:LMJ393220 LVY393218:LWF393220 MFU393218:MGB393220 MPQ393218:MPX393220 MZM393218:MZT393220 NJI393218:NJP393220 NTE393218:NTL393220 ODA393218:ODH393220 OMW393218:OND393220 OWS393218:OWZ393220 PGO393218:PGV393220 PQK393218:PQR393220 QAG393218:QAN393220 QKC393218:QKJ393220 QTY393218:QUF393220 RDU393218:REB393220 RNQ393218:RNX393220 RXM393218:RXT393220 SHI393218:SHP393220 SRE393218:SRL393220 TBA393218:TBH393220 TKW393218:TLD393220 TUS393218:TUZ393220 UEO393218:UEV393220 UOK393218:UOR393220 UYG393218:UYN393220 VIC393218:VIJ393220 VRY393218:VSF393220 WBU393218:WCB393220 WLQ393218:WLX393220 WVM393218:WVT393220 E458754:L458756 JA458754:JH458756 SW458754:TD458756 ACS458754:ACZ458756 AMO458754:AMV458756 AWK458754:AWR458756 BGG458754:BGN458756 BQC458754:BQJ458756 BZY458754:CAF458756 CJU458754:CKB458756 CTQ458754:CTX458756 DDM458754:DDT458756 DNI458754:DNP458756 DXE458754:DXL458756 EHA458754:EHH458756 EQW458754:ERD458756 FAS458754:FAZ458756 FKO458754:FKV458756 FUK458754:FUR458756 GEG458754:GEN458756 GOC458754:GOJ458756 GXY458754:GYF458756 HHU458754:HIB458756 HRQ458754:HRX458756 IBM458754:IBT458756 ILI458754:ILP458756 IVE458754:IVL458756 JFA458754:JFH458756 JOW458754:JPD458756 JYS458754:JYZ458756 KIO458754:KIV458756 KSK458754:KSR458756 LCG458754:LCN458756 LMC458754:LMJ458756 LVY458754:LWF458756 MFU458754:MGB458756 MPQ458754:MPX458756 MZM458754:MZT458756 NJI458754:NJP458756 NTE458754:NTL458756 ODA458754:ODH458756 OMW458754:OND458756 OWS458754:OWZ458756 PGO458754:PGV458756 PQK458754:PQR458756 QAG458754:QAN458756 QKC458754:QKJ458756 QTY458754:QUF458756 RDU458754:REB458756 RNQ458754:RNX458756 RXM458754:RXT458756 SHI458754:SHP458756 SRE458754:SRL458756 TBA458754:TBH458756 TKW458754:TLD458756 TUS458754:TUZ458756 UEO458754:UEV458756 UOK458754:UOR458756 UYG458754:UYN458756 VIC458754:VIJ458756 VRY458754:VSF458756 WBU458754:WCB458756 WLQ458754:WLX458756 WVM458754:WVT458756 E524290:L524292 JA524290:JH524292 SW524290:TD524292 ACS524290:ACZ524292 AMO524290:AMV524292 AWK524290:AWR524292 BGG524290:BGN524292 BQC524290:BQJ524292 BZY524290:CAF524292 CJU524290:CKB524292 CTQ524290:CTX524292 DDM524290:DDT524292 DNI524290:DNP524292 DXE524290:DXL524292 EHA524290:EHH524292 EQW524290:ERD524292 FAS524290:FAZ524292 FKO524290:FKV524292 FUK524290:FUR524292 GEG524290:GEN524292 GOC524290:GOJ524292 GXY524290:GYF524292 HHU524290:HIB524292 HRQ524290:HRX524292 IBM524290:IBT524292 ILI524290:ILP524292 IVE524290:IVL524292 JFA524290:JFH524292 JOW524290:JPD524292 JYS524290:JYZ524292 KIO524290:KIV524292 KSK524290:KSR524292 LCG524290:LCN524292 LMC524290:LMJ524292 LVY524290:LWF524292 MFU524290:MGB524292 MPQ524290:MPX524292 MZM524290:MZT524292 NJI524290:NJP524292 NTE524290:NTL524292 ODA524290:ODH524292 OMW524290:OND524292 OWS524290:OWZ524292 PGO524290:PGV524292 PQK524290:PQR524292 QAG524290:QAN524292 QKC524290:QKJ524292 QTY524290:QUF524292 RDU524290:REB524292 RNQ524290:RNX524292 RXM524290:RXT524292 SHI524290:SHP524292 SRE524290:SRL524292 TBA524290:TBH524292 TKW524290:TLD524292 TUS524290:TUZ524292 UEO524290:UEV524292 UOK524290:UOR524292 UYG524290:UYN524292 VIC524290:VIJ524292 VRY524290:VSF524292 WBU524290:WCB524292 WLQ524290:WLX524292 WVM524290:WVT524292 E589826:L589828 JA589826:JH589828 SW589826:TD589828 ACS589826:ACZ589828 AMO589826:AMV589828 AWK589826:AWR589828 BGG589826:BGN589828 BQC589826:BQJ589828 BZY589826:CAF589828 CJU589826:CKB589828 CTQ589826:CTX589828 DDM589826:DDT589828 DNI589826:DNP589828 DXE589826:DXL589828 EHA589826:EHH589828 EQW589826:ERD589828 FAS589826:FAZ589828 FKO589826:FKV589828 FUK589826:FUR589828 GEG589826:GEN589828 GOC589826:GOJ589828 GXY589826:GYF589828 HHU589826:HIB589828 HRQ589826:HRX589828 IBM589826:IBT589828 ILI589826:ILP589828 IVE589826:IVL589828 JFA589826:JFH589828 JOW589826:JPD589828 JYS589826:JYZ589828 KIO589826:KIV589828 KSK589826:KSR589828 LCG589826:LCN589828 LMC589826:LMJ589828 LVY589826:LWF589828 MFU589826:MGB589828 MPQ589826:MPX589828 MZM589826:MZT589828 NJI589826:NJP589828 NTE589826:NTL589828 ODA589826:ODH589828 OMW589826:OND589828 OWS589826:OWZ589828 PGO589826:PGV589828 PQK589826:PQR589828 QAG589826:QAN589828 QKC589826:QKJ589828 QTY589826:QUF589828 RDU589826:REB589828 RNQ589826:RNX589828 RXM589826:RXT589828 SHI589826:SHP589828 SRE589826:SRL589828 TBA589826:TBH589828 TKW589826:TLD589828 TUS589826:TUZ589828 UEO589826:UEV589828 UOK589826:UOR589828 UYG589826:UYN589828 VIC589826:VIJ589828 VRY589826:VSF589828 WBU589826:WCB589828 WLQ589826:WLX589828 WVM589826:WVT589828 E655362:L655364 JA655362:JH655364 SW655362:TD655364 ACS655362:ACZ655364 AMO655362:AMV655364 AWK655362:AWR655364 BGG655362:BGN655364 BQC655362:BQJ655364 BZY655362:CAF655364 CJU655362:CKB655364 CTQ655362:CTX655364 DDM655362:DDT655364 DNI655362:DNP655364 DXE655362:DXL655364 EHA655362:EHH655364 EQW655362:ERD655364 FAS655362:FAZ655364 FKO655362:FKV655364 FUK655362:FUR655364 GEG655362:GEN655364 GOC655362:GOJ655364 GXY655362:GYF655364 HHU655362:HIB655364 HRQ655362:HRX655364 IBM655362:IBT655364 ILI655362:ILP655364 IVE655362:IVL655364 JFA655362:JFH655364 JOW655362:JPD655364 JYS655362:JYZ655364 KIO655362:KIV655364 KSK655362:KSR655364 LCG655362:LCN655364 LMC655362:LMJ655364 LVY655362:LWF655364 MFU655362:MGB655364 MPQ655362:MPX655364 MZM655362:MZT655364 NJI655362:NJP655364 NTE655362:NTL655364 ODA655362:ODH655364 OMW655362:OND655364 OWS655362:OWZ655364 PGO655362:PGV655364 PQK655362:PQR655364 QAG655362:QAN655364 QKC655362:QKJ655364 QTY655362:QUF655364 RDU655362:REB655364 RNQ655362:RNX655364 RXM655362:RXT655364 SHI655362:SHP655364 SRE655362:SRL655364 TBA655362:TBH655364 TKW655362:TLD655364 TUS655362:TUZ655364 UEO655362:UEV655364 UOK655362:UOR655364 UYG655362:UYN655364 VIC655362:VIJ655364 VRY655362:VSF655364 WBU655362:WCB655364 WLQ655362:WLX655364 WVM655362:WVT655364 E720898:L720900 JA720898:JH720900 SW720898:TD720900 ACS720898:ACZ720900 AMO720898:AMV720900 AWK720898:AWR720900 BGG720898:BGN720900 BQC720898:BQJ720900 BZY720898:CAF720900 CJU720898:CKB720900 CTQ720898:CTX720900 DDM720898:DDT720900 DNI720898:DNP720900 DXE720898:DXL720900 EHA720898:EHH720900 EQW720898:ERD720900 FAS720898:FAZ720900 FKO720898:FKV720900 FUK720898:FUR720900 GEG720898:GEN720900 GOC720898:GOJ720900 GXY720898:GYF720900 HHU720898:HIB720900 HRQ720898:HRX720900 IBM720898:IBT720900 ILI720898:ILP720900 IVE720898:IVL720900 JFA720898:JFH720900 JOW720898:JPD720900 JYS720898:JYZ720900 KIO720898:KIV720900 KSK720898:KSR720900 LCG720898:LCN720900 LMC720898:LMJ720900 LVY720898:LWF720900 MFU720898:MGB720900 MPQ720898:MPX720900 MZM720898:MZT720900 NJI720898:NJP720900 NTE720898:NTL720900 ODA720898:ODH720900 OMW720898:OND720900 OWS720898:OWZ720900 PGO720898:PGV720900 PQK720898:PQR720900 QAG720898:QAN720900 QKC720898:QKJ720900 QTY720898:QUF720900 RDU720898:REB720900 RNQ720898:RNX720900 RXM720898:RXT720900 SHI720898:SHP720900 SRE720898:SRL720900 TBA720898:TBH720900 TKW720898:TLD720900 TUS720898:TUZ720900 UEO720898:UEV720900 UOK720898:UOR720900 UYG720898:UYN720900 VIC720898:VIJ720900 VRY720898:VSF720900 WBU720898:WCB720900 WLQ720898:WLX720900 WVM720898:WVT720900 E786434:L786436 JA786434:JH786436 SW786434:TD786436 ACS786434:ACZ786436 AMO786434:AMV786436 AWK786434:AWR786436 BGG786434:BGN786436 BQC786434:BQJ786436 BZY786434:CAF786436 CJU786434:CKB786436 CTQ786434:CTX786436 DDM786434:DDT786436 DNI786434:DNP786436 DXE786434:DXL786436 EHA786434:EHH786436 EQW786434:ERD786436 FAS786434:FAZ786436 FKO786434:FKV786436 FUK786434:FUR786436 GEG786434:GEN786436 GOC786434:GOJ786436 GXY786434:GYF786436 HHU786434:HIB786436 HRQ786434:HRX786436 IBM786434:IBT786436 ILI786434:ILP786436 IVE786434:IVL786436 JFA786434:JFH786436 JOW786434:JPD786436 JYS786434:JYZ786436 KIO786434:KIV786436 KSK786434:KSR786436 LCG786434:LCN786436 LMC786434:LMJ786436 LVY786434:LWF786436 MFU786434:MGB786436 MPQ786434:MPX786436 MZM786434:MZT786436 NJI786434:NJP786436 NTE786434:NTL786436 ODA786434:ODH786436 OMW786434:OND786436 OWS786434:OWZ786436 PGO786434:PGV786436 PQK786434:PQR786436 QAG786434:QAN786436 QKC786434:QKJ786436 QTY786434:QUF786436 RDU786434:REB786436 RNQ786434:RNX786436 RXM786434:RXT786436 SHI786434:SHP786436 SRE786434:SRL786436 TBA786434:TBH786436 TKW786434:TLD786436 TUS786434:TUZ786436 UEO786434:UEV786436 UOK786434:UOR786436 UYG786434:UYN786436 VIC786434:VIJ786436 VRY786434:VSF786436 WBU786434:WCB786436 WLQ786434:WLX786436 WVM786434:WVT786436 E851970:L851972 JA851970:JH851972 SW851970:TD851972 ACS851970:ACZ851972 AMO851970:AMV851972 AWK851970:AWR851972 BGG851970:BGN851972 BQC851970:BQJ851972 BZY851970:CAF851972 CJU851970:CKB851972 CTQ851970:CTX851972 DDM851970:DDT851972 DNI851970:DNP851972 DXE851970:DXL851972 EHA851970:EHH851972 EQW851970:ERD851972 FAS851970:FAZ851972 FKO851970:FKV851972 FUK851970:FUR851972 GEG851970:GEN851972 GOC851970:GOJ851972 GXY851970:GYF851972 HHU851970:HIB851972 HRQ851970:HRX851972 IBM851970:IBT851972 ILI851970:ILP851972 IVE851970:IVL851972 JFA851970:JFH851972 JOW851970:JPD851972 JYS851970:JYZ851972 KIO851970:KIV851972 KSK851970:KSR851972 LCG851970:LCN851972 LMC851970:LMJ851972 LVY851970:LWF851972 MFU851970:MGB851972 MPQ851970:MPX851972 MZM851970:MZT851972 NJI851970:NJP851972 NTE851970:NTL851972 ODA851970:ODH851972 OMW851970:OND851972 OWS851970:OWZ851972 PGO851970:PGV851972 PQK851970:PQR851972 QAG851970:QAN851972 QKC851970:QKJ851972 QTY851970:QUF851972 RDU851970:REB851972 RNQ851970:RNX851972 RXM851970:RXT851972 SHI851970:SHP851972 SRE851970:SRL851972 TBA851970:TBH851972 TKW851970:TLD851972 TUS851970:TUZ851972 UEO851970:UEV851972 UOK851970:UOR851972 UYG851970:UYN851972 VIC851970:VIJ851972 VRY851970:VSF851972 WBU851970:WCB851972 WLQ851970:WLX851972 WVM851970:WVT851972 E917506:L917508 JA917506:JH917508 SW917506:TD917508 ACS917506:ACZ917508 AMO917506:AMV917508 AWK917506:AWR917508 BGG917506:BGN917508 BQC917506:BQJ917508 BZY917506:CAF917508 CJU917506:CKB917508 CTQ917506:CTX917508 DDM917506:DDT917508 DNI917506:DNP917508 DXE917506:DXL917508 EHA917506:EHH917508 EQW917506:ERD917508 FAS917506:FAZ917508 FKO917506:FKV917508 FUK917506:FUR917508 GEG917506:GEN917508 GOC917506:GOJ917508 GXY917506:GYF917508 HHU917506:HIB917508 HRQ917506:HRX917508 IBM917506:IBT917508 ILI917506:ILP917508 IVE917506:IVL917508 JFA917506:JFH917508 JOW917506:JPD917508 JYS917506:JYZ917508 KIO917506:KIV917508 KSK917506:KSR917508 LCG917506:LCN917508 LMC917506:LMJ917508 LVY917506:LWF917508 MFU917506:MGB917508 MPQ917506:MPX917508 MZM917506:MZT917508 NJI917506:NJP917508 NTE917506:NTL917508 ODA917506:ODH917508 OMW917506:OND917508 OWS917506:OWZ917508 PGO917506:PGV917508 PQK917506:PQR917508 QAG917506:QAN917508 QKC917506:QKJ917508 QTY917506:QUF917508 RDU917506:REB917508 RNQ917506:RNX917508 RXM917506:RXT917508 SHI917506:SHP917508 SRE917506:SRL917508 TBA917506:TBH917508 TKW917506:TLD917508 TUS917506:TUZ917508 UEO917506:UEV917508 UOK917506:UOR917508 UYG917506:UYN917508 VIC917506:VIJ917508 VRY917506:VSF917508 WBU917506:WCB917508 WLQ917506:WLX917508 WVM917506:WVT917508 E983042:L983044 JA983042:JH983044 SW983042:TD983044 ACS983042:ACZ983044 AMO983042:AMV983044 AWK983042:AWR983044 BGG983042:BGN983044 BQC983042:BQJ983044 BZY983042:CAF983044 CJU983042:CKB983044 CTQ983042:CTX983044 DDM983042:DDT983044 DNI983042:DNP983044 DXE983042:DXL983044 EHA983042:EHH983044 EQW983042:ERD983044 FAS983042:FAZ983044 FKO983042:FKV983044 FUK983042:FUR983044 GEG983042:GEN983044 GOC983042:GOJ983044 GXY983042:GYF983044 HHU983042:HIB983044 HRQ983042:HRX983044 IBM983042:IBT983044 ILI983042:ILP983044 IVE983042:IVL983044 JFA983042:JFH983044 JOW983042:JPD983044 JYS983042:JYZ983044 KIO983042:KIV983044 KSK983042:KSR983044 LCG983042:LCN983044 LMC983042:LMJ983044 LVY983042:LWF983044 MFU983042:MGB983044 MPQ983042:MPX983044 MZM983042:MZT983044 NJI983042:NJP983044 NTE983042:NTL983044 ODA983042:ODH983044 OMW983042:OND983044 OWS983042:OWZ983044 PGO983042:PGV983044 PQK983042:PQR983044 QAG983042:QAN983044 QKC983042:QKJ983044 QTY983042:QUF983044 RDU983042:REB983044 RNQ983042:RNX983044 RXM983042:RXT983044 SHI983042:SHP983044 SRE983042:SRL983044 TBA983042:TBH983044 TKW983042:TLD983044 TUS983042:TUZ983044 UEO983042:UEV983044 UOK983042:UOR983044 UYG983042:UYN983044 VIC983042:VIJ983044 VRY983042:VSF983044 WBU983042:WCB983044 WLQ983042:WLX983044 WVM983042:WVT983044">
      <formula1>0</formula1>
      <formula2>0</formula2>
    </dataValidation>
    <dataValidation type="list" allowBlank="1" showInputMessage="1" showErrorMessage="1" prompt="wybierz fundusz" sqref="D20:L20 IZ20:JH20 SV20:TD20 ACR20:ACZ20 AMN20:AMV20 AWJ20:AWR20 BGF20:BGN20 BQB20:BQJ20 BZX20:CAF20 CJT20:CKB20 CTP20:CTX20 DDL20:DDT20 DNH20:DNP20 DXD20:DXL20 EGZ20:EHH20 EQV20:ERD20 FAR20:FAZ20 FKN20:FKV20 FUJ20:FUR20 GEF20:GEN20 GOB20:GOJ20 GXX20:GYF20 HHT20:HIB20 HRP20:HRX20 IBL20:IBT20 ILH20:ILP20 IVD20:IVL20 JEZ20:JFH20 JOV20:JPD20 JYR20:JYZ20 KIN20:KIV20 KSJ20:KSR20 LCF20:LCN20 LMB20:LMJ20 LVX20:LWF20 MFT20:MGB20 MPP20:MPX20 MZL20:MZT20 NJH20:NJP20 NTD20:NTL20 OCZ20:ODH20 OMV20:OND20 OWR20:OWZ20 PGN20:PGV20 PQJ20:PQR20 QAF20:QAN20 QKB20:QKJ20 QTX20:QUF20 RDT20:REB20 RNP20:RNX20 RXL20:RXT20 SHH20:SHP20 SRD20:SRL20 TAZ20:TBH20 TKV20:TLD20 TUR20:TUZ20 UEN20:UEV20 UOJ20:UOR20 UYF20:UYN20 VIB20:VIJ20 VRX20:VSF20 WBT20:WCB20 WLP20:WLX20 WVL20:WVT20 D65548:L65548 IZ65548:JH65548 SV65548:TD65548 ACR65548:ACZ65548 AMN65548:AMV65548 AWJ65548:AWR65548 BGF65548:BGN65548 BQB65548:BQJ65548 BZX65548:CAF65548 CJT65548:CKB65548 CTP65548:CTX65548 DDL65548:DDT65548 DNH65548:DNP65548 DXD65548:DXL65548 EGZ65548:EHH65548 EQV65548:ERD65548 FAR65548:FAZ65548 FKN65548:FKV65548 FUJ65548:FUR65548 GEF65548:GEN65548 GOB65548:GOJ65548 GXX65548:GYF65548 HHT65548:HIB65548 HRP65548:HRX65548 IBL65548:IBT65548 ILH65548:ILP65548 IVD65548:IVL65548 JEZ65548:JFH65548 JOV65548:JPD65548 JYR65548:JYZ65548 KIN65548:KIV65548 KSJ65548:KSR65548 LCF65548:LCN65548 LMB65548:LMJ65548 LVX65548:LWF65548 MFT65548:MGB65548 MPP65548:MPX65548 MZL65548:MZT65548 NJH65548:NJP65548 NTD65548:NTL65548 OCZ65548:ODH65548 OMV65548:OND65548 OWR65548:OWZ65548 PGN65548:PGV65548 PQJ65548:PQR65548 QAF65548:QAN65548 QKB65548:QKJ65548 QTX65548:QUF65548 RDT65548:REB65548 RNP65548:RNX65548 RXL65548:RXT65548 SHH65548:SHP65548 SRD65548:SRL65548 TAZ65548:TBH65548 TKV65548:TLD65548 TUR65548:TUZ65548 UEN65548:UEV65548 UOJ65548:UOR65548 UYF65548:UYN65548 VIB65548:VIJ65548 VRX65548:VSF65548 WBT65548:WCB65548 WLP65548:WLX65548 WVL65548:WVT65548 D131084:L131084 IZ131084:JH131084 SV131084:TD131084 ACR131084:ACZ131084 AMN131084:AMV131084 AWJ131084:AWR131084 BGF131084:BGN131084 BQB131084:BQJ131084 BZX131084:CAF131084 CJT131084:CKB131084 CTP131084:CTX131084 DDL131084:DDT131084 DNH131084:DNP131084 DXD131084:DXL131084 EGZ131084:EHH131084 EQV131084:ERD131084 FAR131084:FAZ131084 FKN131084:FKV131084 FUJ131084:FUR131084 GEF131084:GEN131084 GOB131084:GOJ131084 GXX131084:GYF131084 HHT131084:HIB131084 HRP131084:HRX131084 IBL131084:IBT131084 ILH131084:ILP131084 IVD131084:IVL131084 JEZ131084:JFH131084 JOV131084:JPD131084 JYR131084:JYZ131084 KIN131084:KIV131084 KSJ131084:KSR131084 LCF131084:LCN131084 LMB131084:LMJ131084 LVX131084:LWF131084 MFT131084:MGB131084 MPP131084:MPX131084 MZL131084:MZT131084 NJH131084:NJP131084 NTD131084:NTL131084 OCZ131084:ODH131084 OMV131084:OND131084 OWR131084:OWZ131084 PGN131084:PGV131084 PQJ131084:PQR131084 QAF131084:QAN131084 QKB131084:QKJ131084 QTX131084:QUF131084 RDT131084:REB131084 RNP131084:RNX131084 RXL131084:RXT131084 SHH131084:SHP131084 SRD131084:SRL131084 TAZ131084:TBH131084 TKV131084:TLD131084 TUR131084:TUZ131084 UEN131084:UEV131084 UOJ131084:UOR131084 UYF131084:UYN131084 VIB131084:VIJ131084 VRX131084:VSF131084 WBT131084:WCB131084 WLP131084:WLX131084 WVL131084:WVT131084 D196620:L196620 IZ196620:JH196620 SV196620:TD196620 ACR196620:ACZ196620 AMN196620:AMV196620 AWJ196620:AWR196620 BGF196620:BGN196620 BQB196620:BQJ196620 BZX196620:CAF196620 CJT196620:CKB196620 CTP196620:CTX196620 DDL196620:DDT196620 DNH196620:DNP196620 DXD196620:DXL196620 EGZ196620:EHH196620 EQV196620:ERD196620 FAR196620:FAZ196620 FKN196620:FKV196620 FUJ196620:FUR196620 GEF196620:GEN196620 GOB196620:GOJ196620 GXX196620:GYF196620 HHT196620:HIB196620 HRP196620:HRX196620 IBL196620:IBT196620 ILH196620:ILP196620 IVD196620:IVL196620 JEZ196620:JFH196620 JOV196620:JPD196620 JYR196620:JYZ196620 KIN196620:KIV196620 KSJ196620:KSR196620 LCF196620:LCN196620 LMB196620:LMJ196620 LVX196620:LWF196620 MFT196620:MGB196620 MPP196620:MPX196620 MZL196620:MZT196620 NJH196620:NJP196620 NTD196620:NTL196620 OCZ196620:ODH196620 OMV196620:OND196620 OWR196620:OWZ196620 PGN196620:PGV196620 PQJ196620:PQR196620 QAF196620:QAN196620 QKB196620:QKJ196620 QTX196620:QUF196620 RDT196620:REB196620 RNP196620:RNX196620 RXL196620:RXT196620 SHH196620:SHP196620 SRD196620:SRL196620 TAZ196620:TBH196620 TKV196620:TLD196620 TUR196620:TUZ196620 UEN196620:UEV196620 UOJ196620:UOR196620 UYF196620:UYN196620 VIB196620:VIJ196620 VRX196620:VSF196620 WBT196620:WCB196620 WLP196620:WLX196620 WVL196620:WVT196620 D262156:L262156 IZ262156:JH262156 SV262156:TD262156 ACR262156:ACZ262156 AMN262156:AMV262156 AWJ262156:AWR262156 BGF262156:BGN262156 BQB262156:BQJ262156 BZX262156:CAF262156 CJT262156:CKB262156 CTP262156:CTX262156 DDL262156:DDT262156 DNH262156:DNP262156 DXD262156:DXL262156 EGZ262156:EHH262156 EQV262156:ERD262156 FAR262156:FAZ262156 FKN262156:FKV262156 FUJ262156:FUR262156 GEF262156:GEN262156 GOB262156:GOJ262156 GXX262156:GYF262156 HHT262156:HIB262156 HRP262156:HRX262156 IBL262156:IBT262156 ILH262156:ILP262156 IVD262156:IVL262156 JEZ262156:JFH262156 JOV262156:JPD262156 JYR262156:JYZ262156 KIN262156:KIV262156 KSJ262156:KSR262156 LCF262156:LCN262156 LMB262156:LMJ262156 LVX262156:LWF262156 MFT262156:MGB262156 MPP262156:MPX262156 MZL262156:MZT262156 NJH262156:NJP262156 NTD262156:NTL262156 OCZ262156:ODH262156 OMV262156:OND262156 OWR262156:OWZ262156 PGN262156:PGV262156 PQJ262156:PQR262156 QAF262156:QAN262156 QKB262156:QKJ262156 QTX262156:QUF262156 RDT262156:REB262156 RNP262156:RNX262156 RXL262156:RXT262156 SHH262156:SHP262156 SRD262156:SRL262156 TAZ262156:TBH262156 TKV262156:TLD262156 TUR262156:TUZ262156 UEN262156:UEV262156 UOJ262156:UOR262156 UYF262156:UYN262156 VIB262156:VIJ262156 VRX262156:VSF262156 WBT262156:WCB262156 WLP262156:WLX262156 WVL262156:WVT262156 D327692:L327692 IZ327692:JH327692 SV327692:TD327692 ACR327692:ACZ327692 AMN327692:AMV327692 AWJ327692:AWR327692 BGF327692:BGN327692 BQB327692:BQJ327692 BZX327692:CAF327692 CJT327692:CKB327692 CTP327692:CTX327692 DDL327692:DDT327692 DNH327692:DNP327692 DXD327692:DXL327692 EGZ327692:EHH327692 EQV327692:ERD327692 FAR327692:FAZ327692 FKN327692:FKV327692 FUJ327692:FUR327692 GEF327692:GEN327692 GOB327692:GOJ327692 GXX327692:GYF327692 HHT327692:HIB327692 HRP327692:HRX327692 IBL327692:IBT327692 ILH327692:ILP327692 IVD327692:IVL327692 JEZ327692:JFH327692 JOV327692:JPD327692 JYR327692:JYZ327692 KIN327692:KIV327692 KSJ327692:KSR327692 LCF327692:LCN327692 LMB327692:LMJ327692 LVX327692:LWF327692 MFT327692:MGB327692 MPP327692:MPX327692 MZL327692:MZT327692 NJH327692:NJP327692 NTD327692:NTL327692 OCZ327692:ODH327692 OMV327692:OND327692 OWR327692:OWZ327692 PGN327692:PGV327692 PQJ327692:PQR327692 QAF327692:QAN327692 QKB327692:QKJ327692 QTX327692:QUF327692 RDT327692:REB327692 RNP327692:RNX327692 RXL327692:RXT327692 SHH327692:SHP327692 SRD327692:SRL327692 TAZ327692:TBH327692 TKV327692:TLD327692 TUR327692:TUZ327692 UEN327692:UEV327692 UOJ327692:UOR327692 UYF327692:UYN327692 VIB327692:VIJ327692 VRX327692:VSF327692 WBT327692:WCB327692 WLP327692:WLX327692 WVL327692:WVT327692 D393228:L393228 IZ393228:JH393228 SV393228:TD393228 ACR393228:ACZ393228 AMN393228:AMV393228 AWJ393228:AWR393228 BGF393228:BGN393228 BQB393228:BQJ393228 BZX393228:CAF393228 CJT393228:CKB393228 CTP393228:CTX393228 DDL393228:DDT393228 DNH393228:DNP393228 DXD393228:DXL393228 EGZ393228:EHH393228 EQV393228:ERD393228 FAR393228:FAZ393228 FKN393228:FKV393228 FUJ393228:FUR393228 GEF393228:GEN393228 GOB393228:GOJ393228 GXX393228:GYF393228 HHT393228:HIB393228 HRP393228:HRX393228 IBL393228:IBT393228 ILH393228:ILP393228 IVD393228:IVL393228 JEZ393228:JFH393228 JOV393228:JPD393228 JYR393228:JYZ393228 KIN393228:KIV393228 KSJ393228:KSR393228 LCF393228:LCN393228 LMB393228:LMJ393228 LVX393228:LWF393228 MFT393228:MGB393228 MPP393228:MPX393228 MZL393228:MZT393228 NJH393228:NJP393228 NTD393228:NTL393228 OCZ393228:ODH393228 OMV393228:OND393228 OWR393228:OWZ393228 PGN393228:PGV393228 PQJ393228:PQR393228 QAF393228:QAN393228 QKB393228:QKJ393228 QTX393228:QUF393228 RDT393228:REB393228 RNP393228:RNX393228 RXL393228:RXT393228 SHH393228:SHP393228 SRD393228:SRL393228 TAZ393228:TBH393228 TKV393228:TLD393228 TUR393228:TUZ393228 UEN393228:UEV393228 UOJ393228:UOR393228 UYF393228:UYN393228 VIB393228:VIJ393228 VRX393228:VSF393228 WBT393228:WCB393228 WLP393228:WLX393228 WVL393228:WVT393228 D458764:L458764 IZ458764:JH458764 SV458764:TD458764 ACR458764:ACZ458764 AMN458764:AMV458764 AWJ458764:AWR458764 BGF458764:BGN458764 BQB458764:BQJ458764 BZX458764:CAF458764 CJT458764:CKB458764 CTP458764:CTX458764 DDL458764:DDT458764 DNH458764:DNP458764 DXD458764:DXL458764 EGZ458764:EHH458764 EQV458764:ERD458764 FAR458764:FAZ458764 FKN458764:FKV458764 FUJ458764:FUR458764 GEF458764:GEN458764 GOB458764:GOJ458764 GXX458764:GYF458764 HHT458764:HIB458764 HRP458764:HRX458764 IBL458764:IBT458764 ILH458764:ILP458764 IVD458764:IVL458764 JEZ458764:JFH458764 JOV458764:JPD458764 JYR458764:JYZ458764 KIN458764:KIV458764 KSJ458764:KSR458764 LCF458764:LCN458764 LMB458764:LMJ458764 LVX458764:LWF458764 MFT458764:MGB458764 MPP458764:MPX458764 MZL458764:MZT458764 NJH458764:NJP458764 NTD458764:NTL458764 OCZ458764:ODH458764 OMV458764:OND458764 OWR458764:OWZ458764 PGN458764:PGV458764 PQJ458764:PQR458764 QAF458764:QAN458764 QKB458764:QKJ458764 QTX458764:QUF458764 RDT458764:REB458764 RNP458764:RNX458764 RXL458764:RXT458764 SHH458764:SHP458764 SRD458764:SRL458764 TAZ458764:TBH458764 TKV458764:TLD458764 TUR458764:TUZ458764 UEN458764:UEV458764 UOJ458764:UOR458764 UYF458764:UYN458764 VIB458764:VIJ458764 VRX458764:VSF458764 WBT458764:WCB458764 WLP458764:WLX458764 WVL458764:WVT458764 D524300:L524300 IZ524300:JH524300 SV524300:TD524300 ACR524300:ACZ524300 AMN524300:AMV524300 AWJ524300:AWR524300 BGF524300:BGN524300 BQB524300:BQJ524300 BZX524300:CAF524300 CJT524300:CKB524300 CTP524300:CTX524300 DDL524300:DDT524300 DNH524300:DNP524300 DXD524300:DXL524300 EGZ524300:EHH524300 EQV524300:ERD524300 FAR524300:FAZ524300 FKN524300:FKV524300 FUJ524300:FUR524300 GEF524300:GEN524300 GOB524300:GOJ524300 GXX524300:GYF524300 HHT524300:HIB524300 HRP524300:HRX524300 IBL524300:IBT524300 ILH524300:ILP524300 IVD524300:IVL524300 JEZ524300:JFH524300 JOV524300:JPD524300 JYR524300:JYZ524300 KIN524300:KIV524300 KSJ524300:KSR524300 LCF524300:LCN524300 LMB524300:LMJ524300 LVX524300:LWF524300 MFT524300:MGB524300 MPP524300:MPX524300 MZL524300:MZT524300 NJH524300:NJP524300 NTD524300:NTL524300 OCZ524300:ODH524300 OMV524300:OND524300 OWR524300:OWZ524300 PGN524300:PGV524300 PQJ524300:PQR524300 QAF524300:QAN524300 QKB524300:QKJ524300 QTX524300:QUF524300 RDT524300:REB524300 RNP524300:RNX524300 RXL524300:RXT524300 SHH524300:SHP524300 SRD524300:SRL524300 TAZ524300:TBH524300 TKV524300:TLD524300 TUR524300:TUZ524300 UEN524300:UEV524300 UOJ524300:UOR524300 UYF524300:UYN524300 VIB524300:VIJ524300 VRX524300:VSF524300 WBT524300:WCB524300 WLP524300:WLX524300 WVL524300:WVT524300 D589836:L589836 IZ589836:JH589836 SV589836:TD589836 ACR589836:ACZ589836 AMN589836:AMV589836 AWJ589836:AWR589836 BGF589836:BGN589836 BQB589836:BQJ589836 BZX589836:CAF589836 CJT589836:CKB589836 CTP589836:CTX589836 DDL589836:DDT589836 DNH589836:DNP589836 DXD589836:DXL589836 EGZ589836:EHH589836 EQV589836:ERD589836 FAR589836:FAZ589836 FKN589836:FKV589836 FUJ589836:FUR589836 GEF589836:GEN589836 GOB589836:GOJ589836 GXX589836:GYF589836 HHT589836:HIB589836 HRP589836:HRX589836 IBL589836:IBT589836 ILH589836:ILP589836 IVD589836:IVL589836 JEZ589836:JFH589836 JOV589836:JPD589836 JYR589836:JYZ589836 KIN589836:KIV589836 KSJ589836:KSR589836 LCF589836:LCN589836 LMB589836:LMJ589836 LVX589836:LWF589836 MFT589836:MGB589836 MPP589836:MPX589836 MZL589836:MZT589836 NJH589836:NJP589836 NTD589836:NTL589836 OCZ589836:ODH589836 OMV589836:OND589836 OWR589836:OWZ589836 PGN589836:PGV589836 PQJ589836:PQR589836 QAF589836:QAN589836 QKB589836:QKJ589836 QTX589836:QUF589836 RDT589836:REB589836 RNP589836:RNX589836 RXL589836:RXT589836 SHH589836:SHP589836 SRD589836:SRL589836 TAZ589836:TBH589836 TKV589836:TLD589836 TUR589836:TUZ589836 UEN589836:UEV589836 UOJ589836:UOR589836 UYF589836:UYN589836 VIB589836:VIJ589836 VRX589836:VSF589836 WBT589836:WCB589836 WLP589836:WLX589836 WVL589836:WVT589836 D655372:L655372 IZ655372:JH655372 SV655372:TD655372 ACR655372:ACZ655372 AMN655372:AMV655372 AWJ655372:AWR655372 BGF655372:BGN655372 BQB655372:BQJ655372 BZX655372:CAF655372 CJT655372:CKB655372 CTP655372:CTX655372 DDL655372:DDT655372 DNH655372:DNP655372 DXD655372:DXL655372 EGZ655372:EHH655372 EQV655372:ERD655372 FAR655372:FAZ655372 FKN655372:FKV655372 FUJ655372:FUR655372 GEF655372:GEN655372 GOB655372:GOJ655372 GXX655372:GYF655372 HHT655372:HIB655372 HRP655372:HRX655372 IBL655372:IBT655372 ILH655372:ILP655372 IVD655372:IVL655372 JEZ655372:JFH655372 JOV655372:JPD655372 JYR655372:JYZ655372 KIN655372:KIV655372 KSJ655372:KSR655372 LCF655372:LCN655372 LMB655372:LMJ655372 LVX655372:LWF655372 MFT655372:MGB655372 MPP655372:MPX655372 MZL655372:MZT655372 NJH655372:NJP655372 NTD655372:NTL655372 OCZ655372:ODH655372 OMV655372:OND655372 OWR655372:OWZ655372 PGN655372:PGV655372 PQJ655372:PQR655372 QAF655372:QAN655372 QKB655372:QKJ655372 QTX655372:QUF655372 RDT655372:REB655372 RNP655372:RNX655372 RXL655372:RXT655372 SHH655372:SHP655372 SRD655372:SRL655372 TAZ655372:TBH655372 TKV655372:TLD655372 TUR655372:TUZ655372 UEN655372:UEV655372 UOJ655372:UOR655372 UYF655372:UYN655372 VIB655372:VIJ655372 VRX655372:VSF655372 WBT655372:WCB655372 WLP655372:WLX655372 WVL655372:WVT655372 D720908:L720908 IZ720908:JH720908 SV720908:TD720908 ACR720908:ACZ720908 AMN720908:AMV720908 AWJ720908:AWR720908 BGF720908:BGN720908 BQB720908:BQJ720908 BZX720908:CAF720908 CJT720908:CKB720908 CTP720908:CTX720908 DDL720908:DDT720908 DNH720908:DNP720908 DXD720908:DXL720908 EGZ720908:EHH720908 EQV720908:ERD720908 FAR720908:FAZ720908 FKN720908:FKV720908 FUJ720908:FUR720908 GEF720908:GEN720908 GOB720908:GOJ720908 GXX720908:GYF720908 HHT720908:HIB720908 HRP720908:HRX720908 IBL720908:IBT720908 ILH720908:ILP720908 IVD720908:IVL720908 JEZ720908:JFH720908 JOV720908:JPD720908 JYR720908:JYZ720908 KIN720908:KIV720908 KSJ720908:KSR720908 LCF720908:LCN720908 LMB720908:LMJ720908 LVX720908:LWF720908 MFT720908:MGB720908 MPP720908:MPX720908 MZL720908:MZT720908 NJH720908:NJP720908 NTD720908:NTL720908 OCZ720908:ODH720908 OMV720908:OND720908 OWR720908:OWZ720908 PGN720908:PGV720908 PQJ720908:PQR720908 QAF720908:QAN720908 QKB720908:QKJ720908 QTX720908:QUF720908 RDT720908:REB720908 RNP720908:RNX720908 RXL720908:RXT720908 SHH720908:SHP720908 SRD720908:SRL720908 TAZ720908:TBH720908 TKV720908:TLD720908 TUR720908:TUZ720908 UEN720908:UEV720908 UOJ720908:UOR720908 UYF720908:UYN720908 VIB720908:VIJ720908 VRX720908:VSF720908 WBT720908:WCB720908 WLP720908:WLX720908 WVL720908:WVT720908 D786444:L786444 IZ786444:JH786444 SV786444:TD786444 ACR786444:ACZ786444 AMN786444:AMV786444 AWJ786444:AWR786444 BGF786444:BGN786444 BQB786444:BQJ786444 BZX786444:CAF786444 CJT786444:CKB786444 CTP786444:CTX786444 DDL786444:DDT786444 DNH786444:DNP786444 DXD786444:DXL786444 EGZ786444:EHH786444 EQV786444:ERD786444 FAR786444:FAZ786444 FKN786444:FKV786444 FUJ786444:FUR786444 GEF786444:GEN786444 GOB786444:GOJ786444 GXX786444:GYF786444 HHT786444:HIB786444 HRP786444:HRX786444 IBL786444:IBT786444 ILH786444:ILP786444 IVD786444:IVL786444 JEZ786444:JFH786444 JOV786444:JPD786444 JYR786444:JYZ786444 KIN786444:KIV786444 KSJ786444:KSR786444 LCF786444:LCN786444 LMB786444:LMJ786444 LVX786444:LWF786444 MFT786444:MGB786444 MPP786444:MPX786444 MZL786444:MZT786444 NJH786444:NJP786444 NTD786444:NTL786444 OCZ786444:ODH786444 OMV786444:OND786444 OWR786444:OWZ786444 PGN786444:PGV786444 PQJ786444:PQR786444 QAF786444:QAN786444 QKB786444:QKJ786444 QTX786444:QUF786444 RDT786444:REB786444 RNP786444:RNX786444 RXL786444:RXT786444 SHH786444:SHP786444 SRD786444:SRL786444 TAZ786444:TBH786444 TKV786444:TLD786444 TUR786444:TUZ786444 UEN786444:UEV786444 UOJ786444:UOR786444 UYF786444:UYN786444 VIB786444:VIJ786444 VRX786444:VSF786444 WBT786444:WCB786444 WLP786444:WLX786444 WVL786444:WVT786444 D851980:L851980 IZ851980:JH851980 SV851980:TD851980 ACR851980:ACZ851980 AMN851980:AMV851980 AWJ851980:AWR851980 BGF851980:BGN851980 BQB851980:BQJ851980 BZX851980:CAF851980 CJT851980:CKB851980 CTP851980:CTX851980 DDL851980:DDT851980 DNH851980:DNP851980 DXD851980:DXL851980 EGZ851980:EHH851980 EQV851980:ERD851980 FAR851980:FAZ851980 FKN851980:FKV851980 FUJ851980:FUR851980 GEF851980:GEN851980 GOB851980:GOJ851980 GXX851980:GYF851980 HHT851980:HIB851980 HRP851980:HRX851980 IBL851980:IBT851980 ILH851980:ILP851980 IVD851980:IVL851980 JEZ851980:JFH851980 JOV851980:JPD851980 JYR851980:JYZ851980 KIN851980:KIV851980 KSJ851980:KSR851980 LCF851980:LCN851980 LMB851980:LMJ851980 LVX851980:LWF851980 MFT851980:MGB851980 MPP851980:MPX851980 MZL851980:MZT851980 NJH851980:NJP851980 NTD851980:NTL851980 OCZ851980:ODH851980 OMV851980:OND851980 OWR851980:OWZ851980 PGN851980:PGV851980 PQJ851980:PQR851980 QAF851980:QAN851980 QKB851980:QKJ851980 QTX851980:QUF851980 RDT851980:REB851980 RNP851980:RNX851980 RXL851980:RXT851980 SHH851980:SHP851980 SRD851980:SRL851980 TAZ851980:TBH851980 TKV851980:TLD851980 TUR851980:TUZ851980 UEN851980:UEV851980 UOJ851980:UOR851980 UYF851980:UYN851980 VIB851980:VIJ851980 VRX851980:VSF851980 WBT851980:WCB851980 WLP851980:WLX851980 WVL851980:WVT851980 D917516:L917516 IZ917516:JH917516 SV917516:TD917516 ACR917516:ACZ917516 AMN917516:AMV917516 AWJ917516:AWR917516 BGF917516:BGN917516 BQB917516:BQJ917516 BZX917516:CAF917516 CJT917516:CKB917516 CTP917516:CTX917516 DDL917516:DDT917516 DNH917516:DNP917516 DXD917516:DXL917516 EGZ917516:EHH917516 EQV917516:ERD917516 FAR917516:FAZ917516 FKN917516:FKV917516 FUJ917516:FUR917516 GEF917516:GEN917516 GOB917516:GOJ917516 GXX917516:GYF917516 HHT917516:HIB917516 HRP917516:HRX917516 IBL917516:IBT917516 ILH917516:ILP917516 IVD917516:IVL917516 JEZ917516:JFH917516 JOV917516:JPD917516 JYR917516:JYZ917516 KIN917516:KIV917516 KSJ917516:KSR917516 LCF917516:LCN917516 LMB917516:LMJ917516 LVX917516:LWF917516 MFT917516:MGB917516 MPP917516:MPX917516 MZL917516:MZT917516 NJH917516:NJP917516 NTD917516:NTL917516 OCZ917516:ODH917516 OMV917516:OND917516 OWR917516:OWZ917516 PGN917516:PGV917516 PQJ917516:PQR917516 QAF917516:QAN917516 QKB917516:QKJ917516 QTX917516:QUF917516 RDT917516:REB917516 RNP917516:RNX917516 RXL917516:RXT917516 SHH917516:SHP917516 SRD917516:SRL917516 TAZ917516:TBH917516 TKV917516:TLD917516 TUR917516:TUZ917516 UEN917516:UEV917516 UOJ917516:UOR917516 UYF917516:UYN917516 VIB917516:VIJ917516 VRX917516:VSF917516 WBT917516:WCB917516 WLP917516:WLX917516 WVL917516:WVT917516 D983052:L983052 IZ983052:JH983052 SV983052:TD983052 ACR983052:ACZ983052 AMN983052:AMV983052 AWJ983052:AWR983052 BGF983052:BGN983052 BQB983052:BQJ983052 BZX983052:CAF983052 CJT983052:CKB983052 CTP983052:CTX983052 DDL983052:DDT983052 DNH983052:DNP983052 DXD983052:DXL983052 EGZ983052:EHH983052 EQV983052:ERD983052 FAR983052:FAZ983052 FKN983052:FKV983052 FUJ983052:FUR983052 GEF983052:GEN983052 GOB983052:GOJ983052 GXX983052:GYF983052 HHT983052:HIB983052 HRP983052:HRX983052 IBL983052:IBT983052 ILH983052:ILP983052 IVD983052:IVL983052 JEZ983052:JFH983052 JOV983052:JPD983052 JYR983052:JYZ983052 KIN983052:KIV983052 KSJ983052:KSR983052 LCF983052:LCN983052 LMB983052:LMJ983052 LVX983052:LWF983052 MFT983052:MGB983052 MPP983052:MPX983052 MZL983052:MZT983052 NJH983052:NJP983052 NTD983052:NTL983052 OCZ983052:ODH983052 OMV983052:OND983052 OWR983052:OWZ983052 PGN983052:PGV983052 PQJ983052:PQR983052 QAF983052:QAN983052 QKB983052:QKJ983052 QTX983052:QUF983052 RDT983052:REB983052 RNP983052:RNX983052 RXL983052:RXT983052 SHH983052:SHP983052 SRD983052:SRL983052 TAZ983052:TBH983052 TKV983052:TLD983052 TUR983052:TUZ983052 UEN983052:UEV983052 UOJ983052:UOR983052 UYF983052:UYN983052 VIB983052:VIJ983052 VRX983052:VSF983052 WBT983052:WCB983052 WLP983052:WLX983052 WVL983052:WVT983052">
      <formula1>$A$151:$A$152</formula1>
      <formula2>0</formula2>
    </dataValidation>
    <dataValidation type="list" allowBlank="1" showInputMessage="1" showErrorMessage="1" prompt="wybierz Cel Tematyczny" sqref="D21:L21 IZ21:JH21 SV21:TD21 ACR21:ACZ21 AMN21:AMV21 AWJ21:AWR21 BGF21:BGN21 BQB21:BQJ21 BZX21:CAF21 CJT21:CKB21 CTP21:CTX21 DDL21:DDT21 DNH21:DNP21 DXD21:DXL21 EGZ21:EHH21 EQV21:ERD21 FAR21:FAZ21 FKN21:FKV21 FUJ21:FUR21 GEF21:GEN21 GOB21:GOJ21 GXX21:GYF21 HHT21:HIB21 HRP21:HRX21 IBL21:IBT21 ILH21:ILP21 IVD21:IVL21 JEZ21:JFH21 JOV21:JPD21 JYR21:JYZ21 KIN21:KIV21 KSJ21:KSR21 LCF21:LCN21 LMB21:LMJ21 LVX21:LWF21 MFT21:MGB21 MPP21:MPX21 MZL21:MZT21 NJH21:NJP21 NTD21:NTL21 OCZ21:ODH21 OMV21:OND21 OWR21:OWZ21 PGN21:PGV21 PQJ21:PQR21 QAF21:QAN21 QKB21:QKJ21 QTX21:QUF21 RDT21:REB21 RNP21:RNX21 RXL21:RXT21 SHH21:SHP21 SRD21:SRL21 TAZ21:TBH21 TKV21:TLD21 TUR21:TUZ21 UEN21:UEV21 UOJ21:UOR21 UYF21:UYN21 VIB21:VIJ21 VRX21:VSF21 WBT21:WCB21 WLP21:WLX21 WVL21:WVT21 D65549:L65549 IZ65549:JH65549 SV65549:TD65549 ACR65549:ACZ65549 AMN65549:AMV65549 AWJ65549:AWR65549 BGF65549:BGN65549 BQB65549:BQJ65549 BZX65549:CAF65549 CJT65549:CKB65549 CTP65549:CTX65549 DDL65549:DDT65549 DNH65549:DNP65549 DXD65549:DXL65549 EGZ65549:EHH65549 EQV65549:ERD65549 FAR65549:FAZ65549 FKN65549:FKV65549 FUJ65549:FUR65549 GEF65549:GEN65549 GOB65549:GOJ65549 GXX65549:GYF65549 HHT65549:HIB65549 HRP65549:HRX65549 IBL65549:IBT65549 ILH65549:ILP65549 IVD65549:IVL65549 JEZ65549:JFH65549 JOV65549:JPD65549 JYR65549:JYZ65549 KIN65549:KIV65549 KSJ65549:KSR65549 LCF65549:LCN65549 LMB65549:LMJ65549 LVX65549:LWF65549 MFT65549:MGB65549 MPP65549:MPX65549 MZL65549:MZT65549 NJH65549:NJP65549 NTD65549:NTL65549 OCZ65549:ODH65549 OMV65549:OND65549 OWR65549:OWZ65549 PGN65549:PGV65549 PQJ65549:PQR65549 QAF65549:QAN65549 QKB65549:QKJ65549 QTX65549:QUF65549 RDT65549:REB65549 RNP65549:RNX65549 RXL65549:RXT65549 SHH65549:SHP65549 SRD65549:SRL65549 TAZ65549:TBH65549 TKV65549:TLD65549 TUR65549:TUZ65549 UEN65549:UEV65549 UOJ65549:UOR65549 UYF65549:UYN65549 VIB65549:VIJ65549 VRX65549:VSF65549 WBT65549:WCB65549 WLP65549:WLX65549 WVL65549:WVT65549 D131085:L131085 IZ131085:JH131085 SV131085:TD131085 ACR131085:ACZ131085 AMN131085:AMV131085 AWJ131085:AWR131085 BGF131085:BGN131085 BQB131085:BQJ131085 BZX131085:CAF131085 CJT131085:CKB131085 CTP131085:CTX131085 DDL131085:DDT131085 DNH131085:DNP131085 DXD131085:DXL131085 EGZ131085:EHH131085 EQV131085:ERD131085 FAR131085:FAZ131085 FKN131085:FKV131085 FUJ131085:FUR131085 GEF131085:GEN131085 GOB131085:GOJ131085 GXX131085:GYF131085 HHT131085:HIB131085 HRP131085:HRX131085 IBL131085:IBT131085 ILH131085:ILP131085 IVD131085:IVL131085 JEZ131085:JFH131085 JOV131085:JPD131085 JYR131085:JYZ131085 KIN131085:KIV131085 KSJ131085:KSR131085 LCF131085:LCN131085 LMB131085:LMJ131085 LVX131085:LWF131085 MFT131085:MGB131085 MPP131085:MPX131085 MZL131085:MZT131085 NJH131085:NJP131085 NTD131085:NTL131085 OCZ131085:ODH131085 OMV131085:OND131085 OWR131085:OWZ131085 PGN131085:PGV131085 PQJ131085:PQR131085 QAF131085:QAN131085 QKB131085:QKJ131085 QTX131085:QUF131085 RDT131085:REB131085 RNP131085:RNX131085 RXL131085:RXT131085 SHH131085:SHP131085 SRD131085:SRL131085 TAZ131085:TBH131085 TKV131085:TLD131085 TUR131085:TUZ131085 UEN131085:UEV131085 UOJ131085:UOR131085 UYF131085:UYN131085 VIB131085:VIJ131085 VRX131085:VSF131085 WBT131085:WCB131085 WLP131085:WLX131085 WVL131085:WVT131085 D196621:L196621 IZ196621:JH196621 SV196621:TD196621 ACR196621:ACZ196621 AMN196621:AMV196621 AWJ196621:AWR196621 BGF196621:BGN196621 BQB196621:BQJ196621 BZX196621:CAF196621 CJT196621:CKB196621 CTP196621:CTX196621 DDL196621:DDT196621 DNH196621:DNP196621 DXD196621:DXL196621 EGZ196621:EHH196621 EQV196621:ERD196621 FAR196621:FAZ196621 FKN196621:FKV196621 FUJ196621:FUR196621 GEF196621:GEN196621 GOB196621:GOJ196621 GXX196621:GYF196621 HHT196621:HIB196621 HRP196621:HRX196621 IBL196621:IBT196621 ILH196621:ILP196621 IVD196621:IVL196621 JEZ196621:JFH196621 JOV196621:JPD196621 JYR196621:JYZ196621 KIN196621:KIV196621 KSJ196621:KSR196621 LCF196621:LCN196621 LMB196621:LMJ196621 LVX196621:LWF196621 MFT196621:MGB196621 MPP196621:MPX196621 MZL196621:MZT196621 NJH196621:NJP196621 NTD196621:NTL196621 OCZ196621:ODH196621 OMV196621:OND196621 OWR196621:OWZ196621 PGN196621:PGV196621 PQJ196621:PQR196621 QAF196621:QAN196621 QKB196621:QKJ196621 QTX196621:QUF196621 RDT196621:REB196621 RNP196621:RNX196621 RXL196621:RXT196621 SHH196621:SHP196621 SRD196621:SRL196621 TAZ196621:TBH196621 TKV196621:TLD196621 TUR196621:TUZ196621 UEN196621:UEV196621 UOJ196621:UOR196621 UYF196621:UYN196621 VIB196621:VIJ196621 VRX196621:VSF196621 WBT196621:WCB196621 WLP196621:WLX196621 WVL196621:WVT196621 D262157:L262157 IZ262157:JH262157 SV262157:TD262157 ACR262157:ACZ262157 AMN262157:AMV262157 AWJ262157:AWR262157 BGF262157:BGN262157 BQB262157:BQJ262157 BZX262157:CAF262157 CJT262157:CKB262157 CTP262157:CTX262157 DDL262157:DDT262157 DNH262157:DNP262157 DXD262157:DXL262157 EGZ262157:EHH262157 EQV262157:ERD262157 FAR262157:FAZ262157 FKN262157:FKV262157 FUJ262157:FUR262157 GEF262157:GEN262157 GOB262157:GOJ262157 GXX262157:GYF262157 HHT262157:HIB262157 HRP262157:HRX262157 IBL262157:IBT262157 ILH262157:ILP262157 IVD262157:IVL262157 JEZ262157:JFH262157 JOV262157:JPD262157 JYR262157:JYZ262157 KIN262157:KIV262157 KSJ262157:KSR262157 LCF262157:LCN262157 LMB262157:LMJ262157 LVX262157:LWF262157 MFT262157:MGB262157 MPP262157:MPX262157 MZL262157:MZT262157 NJH262157:NJP262157 NTD262157:NTL262157 OCZ262157:ODH262157 OMV262157:OND262157 OWR262157:OWZ262157 PGN262157:PGV262157 PQJ262157:PQR262157 QAF262157:QAN262157 QKB262157:QKJ262157 QTX262157:QUF262157 RDT262157:REB262157 RNP262157:RNX262157 RXL262157:RXT262157 SHH262157:SHP262157 SRD262157:SRL262157 TAZ262157:TBH262157 TKV262157:TLD262157 TUR262157:TUZ262157 UEN262157:UEV262157 UOJ262157:UOR262157 UYF262157:UYN262157 VIB262157:VIJ262157 VRX262157:VSF262157 WBT262157:WCB262157 WLP262157:WLX262157 WVL262157:WVT262157 D327693:L327693 IZ327693:JH327693 SV327693:TD327693 ACR327693:ACZ327693 AMN327693:AMV327693 AWJ327693:AWR327693 BGF327693:BGN327693 BQB327693:BQJ327693 BZX327693:CAF327693 CJT327693:CKB327693 CTP327693:CTX327693 DDL327693:DDT327693 DNH327693:DNP327693 DXD327693:DXL327693 EGZ327693:EHH327693 EQV327693:ERD327693 FAR327693:FAZ327693 FKN327693:FKV327693 FUJ327693:FUR327693 GEF327693:GEN327693 GOB327693:GOJ327693 GXX327693:GYF327693 HHT327693:HIB327693 HRP327693:HRX327693 IBL327693:IBT327693 ILH327693:ILP327693 IVD327693:IVL327693 JEZ327693:JFH327693 JOV327693:JPD327693 JYR327693:JYZ327693 KIN327693:KIV327693 KSJ327693:KSR327693 LCF327693:LCN327693 LMB327693:LMJ327693 LVX327693:LWF327693 MFT327693:MGB327693 MPP327693:MPX327693 MZL327693:MZT327693 NJH327693:NJP327693 NTD327693:NTL327693 OCZ327693:ODH327693 OMV327693:OND327693 OWR327693:OWZ327693 PGN327693:PGV327693 PQJ327693:PQR327693 QAF327693:QAN327693 QKB327693:QKJ327693 QTX327693:QUF327693 RDT327693:REB327693 RNP327693:RNX327693 RXL327693:RXT327693 SHH327693:SHP327693 SRD327693:SRL327693 TAZ327693:TBH327693 TKV327693:TLD327693 TUR327693:TUZ327693 UEN327693:UEV327693 UOJ327693:UOR327693 UYF327693:UYN327693 VIB327693:VIJ327693 VRX327693:VSF327693 WBT327693:WCB327693 WLP327693:WLX327693 WVL327693:WVT327693 D393229:L393229 IZ393229:JH393229 SV393229:TD393229 ACR393229:ACZ393229 AMN393229:AMV393229 AWJ393229:AWR393229 BGF393229:BGN393229 BQB393229:BQJ393229 BZX393229:CAF393229 CJT393229:CKB393229 CTP393229:CTX393229 DDL393229:DDT393229 DNH393229:DNP393229 DXD393229:DXL393229 EGZ393229:EHH393229 EQV393229:ERD393229 FAR393229:FAZ393229 FKN393229:FKV393229 FUJ393229:FUR393229 GEF393229:GEN393229 GOB393229:GOJ393229 GXX393229:GYF393229 HHT393229:HIB393229 HRP393229:HRX393229 IBL393229:IBT393229 ILH393229:ILP393229 IVD393229:IVL393229 JEZ393229:JFH393229 JOV393229:JPD393229 JYR393229:JYZ393229 KIN393229:KIV393229 KSJ393229:KSR393229 LCF393229:LCN393229 LMB393229:LMJ393229 LVX393229:LWF393229 MFT393229:MGB393229 MPP393229:MPX393229 MZL393229:MZT393229 NJH393229:NJP393229 NTD393229:NTL393229 OCZ393229:ODH393229 OMV393229:OND393229 OWR393229:OWZ393229 PGN393229:PGV393229 PQJ393229:PQR393229 QAF393229:QAN393229 QKB393229:QKJ393229 QTX393229:QUF393229 RDT393229:REB393229 RNP393229:RNX393229 RXL393229:RXT393229 SHH393229:SHP393229 SRD393229:SRL393229 TAZ393229:TBH393229 TKV393229:TLD393229 TUR393229:TUZ393229 UEN393229:UEV393229 UOJ393229:UOR393229 UYF393229:UYN393229 VIB393229:VIJ393229 VRX393229:VSF393229 WBT393229:WCB393229 WLP393229:WLX393229 WVL393229:WVT393229 D458765:L458765 IZ458765:JH458765 SV458765:TD458765 ACR458765:ACZ458765 AMN458765:AMV458765 AWJ458765:AWR458765 BGF458765:BGN458765 BQB458765:BQJ458765 BZX458765:CAF458765 CJT458765:CKB458765 CTP458765:CTX458765 DDL458765:DDT458765 DNH458765:DNP458765 DXD458765:DXL458765 EGZ458765:EHH458765 EQV458765:ERD458765 FAR458765:FAZ458765 FKN458765:FKV458765 FUJ458765:FUR458765 GEF458765:GEN458765 GOB458765:GOJ458765 GXX458765:GYF458765 HHT458765:HIB458765 HRP458765:HRX458765 IBL458765:IBT458765 ILH458765:ILP458765 IVD458765:IVL458765 JEZ458765:JFH458765 JOV458765:JPD458765 JYR458765:JYZ458765 KIN458765:KIV458765 KSJ458765:KSR458765 LCF458765:LCN458765 LMB458765:LMJ458765 LVX458765:LWF458765 MFT458765:MGB458765 MPP458765:MPX458765 MZL458765:MZT458765 NJH458765:NJP458765 NTD458765:NTL458765 OCZ458765:ODH458765 OMV458765:OND458765 OWR458765:OWZ458765 PGN458765:PGV458765 PQJ458765:PQR458765 QAF458765:QAN458765 QKB458765:QKJ458765 QTX458765:QUF458765 RDT458765:REB458765 RNP458765:RNX458765 RXL458765:RXT458765 SHH458765:SHP458765 SRD458765:SRL458765 TAZ458765:TBH458765 TKV458765:TLD458765 TUR458765:TUZ458765 UEN458765:UEV458765 UOJ458765:UOR458765 UYF458765:UYN458765 VIB458765:VIJ458765 VRX458765:VSF458765 WBT458765:WCB458765 WLP458765:WLX458765 WVL458765:WVT458765 D524301:L524301 IZ524301:JH524301 SV524301:TD524301 ACR524301:ACZ524301 AMN524301:AMV524301 AWJ524301:AWR524301 BGF524301:BGN524301 BQB524301:BQJ524301 BZX524301:CAF524301 CJT524301:CKB524301 CTP524301:CTX524301 DDL524301:DDT524301 DNH524301:DNP524301 DXD524301:DXL524301 EGZ524301:EHH524301 EQV524301:ERD524301 FAR524301:FAZ524301 FKN524301:FKV524301 FUJ524301:FUR524301 GEF524301:GEN524301 GOB524301:GOJ524301 GXX524301:GYF524301 HHT524301:HIB524301 HRP524301:HRX524301 IBL524301:IBT524301 ILH524301:ILP524301 IVD524301:IVL524301 JEZ524301:JFH524301 JOV524301:JPD524301 JYR524301:JYZ524301 KIN524301:KIV524301 KSJ524301:KSR524301 LCF524301:LCN524301 LMB524301:LMJ524301 LVX524301:LWF524301 MFT524301:MGB524301 MPP524301:MPX524301 MZL524301:MZT524301 NJH524301:NJP524301 NTD524301:NTL524301 OCZ524301:ODH524301 OMV524301:OND524301 OWR524301:OWZ524301 PGN524301:PGV524301 PQJ524301:PQR524301 QAF524301:QAN524301 QKB524301:QKJ524301 QTX524301:QUF524301 RDT524301:REB524301 RNP524301:RNX524301 RXL524301:RXT524301 SHH524301:SHP524301 SRD524301:SRL524301 TAZ524301:TBH524301 TKV524301:TLD524301 TUR524301:TUZ524301 UEN524301:UEV524301 UOJ524301:UOR524301 UYF524301:UYN524301 VIB524301:VIJ524301 VRX524301:VSF524301 WBT524301:WCB524301 WLP524301:WLX524301 WVL524301:WVT524301 D589837:L589837 IZ589837:JH589837 SV589837:TD589837 ACR589837:ACZ589837 AMN589837:AMV589837 AWJ589837:AWR589837 BGF589837:BGN589837 BQB589837:BQJ589837 BZX589837:CAF589837 CJT589837:CKB589837 CTP589837:CTX589837 DDL589837:DDT589837 DNH589837:DNP589837 DXD589837:DXL589837 EGZ589837:EHH589837 EQV589837:ERD589837 FAR589837:FAZ589837 FKN589837:FKV589837 FUJ589837:FUR589837 GEF589837:GEN589837 GOB589837:GOJ589837 GXX589837:GYF589837 HHT589837:HIB589837 HRP589837:HRX589837 IBL589837:IBT589837 ILH589837:ILP589837 IVD589837:IVL589837 JEZ589837:JFH589837 JOV589837:JPD589837 JYR589837:JYZ589837 KIN589837:KIV589837 KSJ589837:KSR589837 LCF589837:LCN589837 LMB589837:LMJ589837 LVX589837:LWF589837 MFT589837:MGB589837 MPP589837:MPX589837 MZL589837:MZT589837 NJH589837:NJP589837 NTD589837:NTL589837 OCZ589837:ODH589837 OMV589837:OND589837 OWR589837:OWZ589837 PGN589837:PGV589837 PQJ589837:PQR589837 QAF589837:QAN589837 QKB589837:QKJ589837 QTX589837:QUF589837 RDT589837:REB589837 RNP589837:RNX589837 RXL589837:RXT589837 SHH589837:SHP589837 SRD589837:SRL589837 TAZ589837:TBH589837 TKV589837:TLD589837 TUR589837:TUZ589837 UEN589837:UEV589837 UOJ589837:UOR589837 UYF589837:UYN589837 VIB589837:VIJ589837 VRX589837:VSF589837 WBT589837:WCB589837 WLP589837:WLX589837 WVL589837:WVT589837 D655373:L655373 IZ655373:JH655373 SV655373:TD655373 ACR655373:ACZ655373 AMN655373:AMV655373 AWJ655373:AWR655373 BGF655373:BGN655373 BQB655373:BQJ655373 BZX655373:CAF655373 CJT655373:CKB655373 CTP655373:CTX655373 DDL655373:DDT655373 DNH655373:DNP655373 DXD655373:DXL655373 EGZ655373:EHH655373 EQV655373:ERD655373 FAR655373:FAZ655373 FKN655373:FKV655373 FUJ655373:FUR655373 GEF655373:GEN655373 GOB655373:GOJ655373 GXX655373:GYF655373 HHT655373:HIB655373 HRP655373:HRX655373 IBL655373:IBT655373 ILH655373:ILP655373 IVD655373:IVL655373 JEZ655373:JFH655373 JOV655373:JPD655373 JYR655373:JYZ655373 KIN655373:KIV655373 KSJ655373:KSR655373 LCF655373:LCN655373 LMB655373:LMJ655373 LVX655373:LWF655373 MFT655373:MGB655373 MPP655373:MPX655373 MZL655373:MZT655373 NJH655373:NJP655373 NTD655373:NTL655373 OCZ655373:ODH655373 OMV655373:OND655373 OWR655373:OWZ655373 PGN655373:PGV655373 PQJ655373:PQR655373 QAF655373:QAN655373 QKB655373:QKJ655373 QTX655373:QUF655373 RDT655373:REB655373 RNP655373:RNX655373 RXL655373:RXT655373 SHH655373:SHP655373 SRD655373:SRL655373 TAZ655373:TBH655373 TKV655373:TLD655373 TUR655373:TUZ655373 UEN655373:UEV655373 UOJ655373:UOR655373 UYF655373:UYN655373 VIB655373:VIJ655373 VRX655373:VSF655373 WBT655373:WCB655373 WLP655373:WLX655373 WVL655373:WVT655373 D720909:L720909 IZ720909:JH720909 SV720909:TD720909 ACR720909:ACZ720909 AMN720909:AMV720909 AWJ720909:AWR720909 BGF720909:BGN720909 BQB720909:BQJ720909 BZX720909:CAF720909 CJT720909:CKB720909 CTP720909:CTX720909 DDL720909:DDT720909 DNH720909:DNP720909 DXD720909:DXL720909 EGZ720909:EHH720909 EQV720909:ERD720909 FAR720909:FAZ720909 FKN720909:FKV720909 FUJ720909:FUR720909 GEF720909:GEN720909 GOB720909:GOJ720909 GXX720909:GYF720909 HHT720909:HIB720909 HRP720909:HRX720909 IBL720909:IBT720909 ILH720909:ILP720909 IVD720909:IVL720909 JEZ720909:JFH720909 JOV720909:JPD720909 JYR720909:JYZ720909 KIN720909:KIV720909 KSJ720909:KSR720909 LCF720909:LCN720909 LMB720909:LMJ720909 LVX720909:LWF720909 MFT720909:MGB720909 MPP720909:MPX720909 MZL720909:MZT720909 NJH720909:NJP720909 NTD720909:NTL720909 OCZ720909:ODH720909 OMV720909:OND720909 OWR720909:OWZ720909 PGN720909:PGV720909 PQJ720909:PQR720909 QAF720909:QAN720909 QKB720909:QKJ720909 QTX720909:QUF720909 RDT720909:REB720909 RNP720909:RNX720909 RXL720909:RXT720909 SHH720909:SHP720909 SRD720909:SRL720909 TAZ720909:TBH720909 TKV720909:TLD720909 TUR720909:TUZ720909 UEN720909:UEV720909 UOJ720909:UOR720909 UYF720909:UYN720909 VIB720909:VIJ720909 VRX720909:VSF720909 WBT720909:WCB720909 WLP720909:WLX720909 WVL720909:WVT720909 D786445:L786445 IZ786445:JH786445 SV786445:TD786445 ACR786445:ACZ786445 AMN786445:AMV786445 AWJ786445:AWR786445 BGF786445:BGN786445 BQB786445:BQJ786445 BZX786445:CAF786445 CJT786445:CKB786445 CTP786445:CTX786445 DDL786445:DDT786445 DNH786445:DNP786445 DXD786445:DXL786445 EGZ786445:EHH786445 EQV786445:ERD786445 FAR786445:FAZ786445 FKN786445:FKV786445 FUJ786445:FUR786445 GEF786445:GEN786445 GOB786445:GOJ786445 GXX786445:GYF786445 HHT786445:HIB786445 HRP786445:HRX786445 IBL786445:IBT786445 ILH786445:ILP786445 IVD786445:IVL786445 JEZ786445:JFH786445 JOV786445:JPD786445 JYR786445:JYZ786445 KIN786445:KIV786445 KSJ786445:KSR786445 LCF786445:LCN786445 LMB786445:LMJ786445 LVX786445:LWF786445 MFT786445:MGB786445 MPP786445:MPX786445 MZL786445:MZT786445 NJH786445:NJP786445 NTD786445:NTL786445 OCZ786445:ODH786445 OMV786445:OND786445 OWR786445:OWZ786445 PGN786445:PGV786445 PQJ786445:PQR786445 QAF786445:QAN786445 QKB786445:QKJ786445 QTX786445:QUF786445 RDT786445:REB786445 RNP786445:RNX786445 RXL786445:RXT786445 SHH786445:SHP786445 SRD786445:SRL786445 TAZ786445:TBH786445 TKV786445:TLD786445 TUR786445:TUZ786445 UEN786445:UEV786445 UOJ786445:UOR786445 UYF786445:UYN786445 VIB786445:VIJ786445 VRX786445:VSF786445 WBT786445:WCB786445 WLP786445:WLX786445 WVL786445:WVT786445 D851981:L851981 IZ851981:JH851981 SV851981:TD851981 ACR851981:ACZ851981 AMN851981:AMV851981 AWJ851981:AWR851981 BGF851981:BGN851981 BQB851981:BQJ851981 BZX851981:CAF851981 CJT851981:CKB851981 CTP851981:CTX851981 DDL851981:DDT851981 DNH851981:DNP851981 DXD851981:DXL851981 EGZ851981:EHH851981 EQV851981:ERD851981 FAR851981:FAZ851981 FKN851981:FKV851981 FUJ851981:FUR851981 GEF851981:GEN851981 GOB851981:GOJ851981 GXX851981:GYF851981 HHT851981:HIB851981 HRP851981:HRX851981 IBL851981:IBT851981 ILH851981:ILP851981 IVD851981:IVL851981 JEZ851981:JFH851981 JOV851981:JPD851981 JYR851981:JYZ851981 KIN851981:KIV851981 KSJ851981:KSR851981 LCF851981:LCN851981 LMB851981:LMJ851981 LVX851981:LWF851981 MFT851981:MGB851981 MPP851981:MPX851981 MZL851981:MZT851981 NJH851981:NJP851981 NTD851981:NTL851981 OCZ851981:ODH851981 OMV851981:OND851981 OWR851981:OWZ851981 PGN851981:PGV851981 PQJ851981:PQR851981 QAF851981:QAN851981 QKB851981:QKJ851981 QTX851981:QUF851981 RDT851981:REB851981 RNP851981:RNX851981 RXL851981:RXT851981 SHH851981:SHP851981 SRD851981:SRL851981 TAZ851981:TBH851981 TKV851981:TLD851981 TUR851981:TUZ851981 UEN851981:UEV851981 UOJ851981:UOR851981 UYF851981:UYN851981 VIB851981:VIJ851981 VRX851981:VSF851981 WBT851981:WCB851981 WLP851981:WLX851981 WVL851981:WVT851981 D917517:L917517 IZ917517:JH917517 SV917517:TD917517 ACR917517:ACZ917517 AMN917517:AMV917517 AWJ917517:AWR917517 BGF917517:BGN917517 BQB917517:BQJ917517 BZX917517:CAF917517 CJT917517:CKB917517 CTP917517:CTX917517 DDL917517:DDT917517 DNH917517:DNP917517 DXD917517:DXL917517 EGZ917517:EHH917517 EQV917517:ERD917517 FAR917517:FAZ917517 FKN917517:FKV917517 FUJ917517:FUR917517 GEF917517:GEN917517 GOB917517:GOJ917517 GXX917517:GYF917517 HHT917517:HIB917517 HRP917517:HRX917517 IBL917517:IBT917517 ILH917517:ILP917517 IVD917517:IVL917517 JEZ917517:JFH917517 JOV917517:JPD917517 JYR917517:JYZ917517 KIN917517:KIV917517 KSJ917517:KSR917517 LCF917517:LCN917517 LMB917517:LMJ917517 LVX917517:LWF917517 MFT917517:MGB917517 MPP917517:MPX917517 MZL917517:MZT917517 NJH917517:NJP917517 NTD917517:NTL917517 OCZ917517:ODH917517 OMV917517:OND917517 OWR917517:OWZ917517 PGN917517:PGV917517 PQJ917517:PQR917517 QAF917517:QAN917517 QKB917517:QKJ917517 QTX917517:QUF917517 RDT917517:REB917517 RNP917517:RNX917517 RXL917517:RXT917517 SHH917517:SHP917517 SRD917517:SRL917517 TAZ917517:TBH917517 TKV917517:TLD917517 TUR917517:TUZ917517 UEN917517:UEV917517 UOJ917517:UOR917517 UYF917517:UYN917517 VIB917517:VIJ917517 VRX917517:VSF917517 WBT917517:WCB917517 WLP917517:WLX917517 WVL917517:WVT917517 D983053:L983053 IZ983053:JH983053 SV983053:TD983053 ACR983053:ACZ983053 AMN983053:AMV983053 AWJ983053:AWR983053 BGF983053:BGN983053 BQB983053:BQJ983053 BZX983053:CAF983053 CJT983053:CKB983053 CTP983053:CTX983053 DDL983053:DDT983053 DNH983053:DNP983053 DXD983053:DXL983053 EGZ983053:EHH983053 EQV983053:ERD983053 FAR983053:FAZ983053 FKN983053:FKV983053 FUJ983053:FUR983053 GEF983053:GEN983053 GOB983053:GOJ983053 GXX983053:GYF983053 HHT983053:HIB983053 HRP983053:HRX983053 IBL983053:IBT983053 ILH983053:ILP983053 IVD983053:IVL983053 JEZ983053:JFH983053 JOV983053:JPD983053 JYR983053:JYZ983053 KIN983053:KIV983053 KSJ983053:KSR983053 LCF983053:LCN983053 LMB983053:LMJ983053 LVX983053:LWF983053 MFT983053:MGB983053 MPP983053:MPX983053 MZL983053:MZT983053 NJH983053:NJP983053 NTD983053:NTL983053 OCZ983053:ODH983053 OMV983053:OND983053 OWR983053:OWZ983053 PGN983053:PGV983053 PQJ983053:PQR983053 QAF983053:QAN983053 QKB983053:QKJ983053 QTX983053:QUF983053 RDT983053:REB983053 RNP983053:RNX983053 RXL983053:RXT983053 SHH983053:SHP983053 SRD983053:SRL983053 TAZ983053:TBH983053 TKV983053:TLD983053 TUR983053:TUZ983053 UEN983053:UEV983053 UOJ983053:UOR983053 UYF983053:UYN983053 VIB983053:VIJ983053 VRX983053:VSF983053 WBT983053:WCB983053 WLP983053:WLX983053 WVL983053:WVT983053">
      <formula1>$A$155:$A$158</formula1>
      <formula2>0</formula2>
    </dataValidation>
  </dataValidations>
  <pageMargins left="0.23622047244094491" right="0.23622047244094491" top="0.74803149606299213" bottom="0.74803149606299213" header="0.31496062992125984" footer="0.51181102362204722"/>
  <pageSetup paperSize="9" scale="60" firstPageNumber="0" orientation="portrait" cellComments="atEnd" r:id="rId1"/>
  <headerFooter alignWithMargins="0">
    <oddHeader>&amp;C&amp;"Calibri,Regularna"&amp;11Załącznik 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P179"/>
  <sheetViews>
    <sheetView view="pageBreakPreview" topLeftCell="A39" zoomScaleNormal="100" zoomScaleSheetLayoutView="100" workbookViewId="0">
      <selection activeCell="T15" sqref="T15"/>
    </sheetView>
  </sheetViews>
  <sheetFormatPr defaultColWidth="9.140625" defaultRowHeight="12.75" outlineLevelRow="1" x14ac:dyDescent="0.2"/>
  <cols>
    <col min="1" max="1" width="5.140625" style="105" customWidth="1"/>
    <col min="2" max="2" width="9.140625" style="105"/>
    <col min="3" max="3" width="18.5703125" style="105" customWidth="1"/>
    <col min="4" max="4" width="11.5703125" style="105" customWidth="1"/>
    <col min="5" max="5" width="10.5703125" style="105" customWidth="1"/>
    <col min="6" max="6" width="13.42578125" style="105" customWidth="1"/>
    <col min="7" max="7" width="13.5703125" style="105" customWidth="1"/>
    <col min="8" max="8" width="12.7109375" style="105" customWidth="1"/>
    <col min="9" max="11" width="9.7109375" style="105" customWidth="1"/>
    <col min="12" max="12" width="14.140625" style="105" customWidth="1"/>
    <col min="13" max="13" width="9.140625" style="105"/>
    <col min="14" max="14" width="12.28515625" style="105" bestFit="1" customWidth="1"/>
    <col min="15" max="15" width="47.28515625" style="105" customWidth="1"/>
    <col min="16" max="16384" width="9.140625" style="105"/>
  </cols>
  <sheetData>
    <row r="1" spans="1:15" ht="41.25" customHeight="1" x14ac:dyDescent="0.2">
      <c r="A1" s="376" t="s">
        <v>1809</v>
      </c>
      <c r="B1" s="377"/>
      <c r="C1" s="377"/>
      <c r="D1" s="377"/>
      <c r="E1" s="377"/>
      <c r="F1" s="377"/>
      <c r="G1" s="377"/>
      <c r="H1" s="377"/>
      <c r="I1" s="377"/>
      <c r="J1" s="377"/>
      <c r="K1" s="377"/>
      <c r="L1" s="378"/>
      <c r="N1" s="105" t="s">
        <v>1810</v>
      </c>
    </row>
    <row r="2" spans="1:15" ht="30" customHeight="1" thickBot="1" x14ac:dyDescent="0.25">
      <c r="A2" s="106">
        <v>1</v>
      </c>
      <c r="B2" s="379" t="s">
        <v>1811</v>
      </c>
      <c r="C2" s="379"/>
      <c r="D2" s="379"/>
      <c r="E2" s="380"/>
      <c r="F2" s="381" t="s">
        <v>1974</v>
      </c>
      <c r="G2" s="381"/>
      <c r="H2" s="381"/>
      <c r="I2" s="381"/>
      <c r="J2" s="381"/>
      <c r="K2" s="381"/>
      <c r="L2" s="382"/>
      <c r="N2" s="105" t="s">
        <v>1812</v>
      </c>
    </row>
    <row r="3" spans="1:15" ht="15" customHeight="1" thickBot="1" x14ac:dyDescent="0.25">
      <c r="A3" s="383"/>
      <c r="B3" s="384"/>
      <c r="C3" s="384"/>
      <c r="D3" s="384"/>
      <c r="E3" s="384"/>
      <c r="F3" s="384"/>
      <c r="G3" s="384"/>
      <c r="H3" s="384"/>
      <c r="I3" s="384"/>
      <c r="J3" s="384"/>
      <c r="K3" s="384"/>
      <c r="L3" s="385"/>
    </row>
    <row r="4" spans="1:15" ht="30" customHeight="1" x14ac:dyDescent="0.25">
      <c r="A4" s="386" t="s">
        <v>0</v>
      </c>
      <c r="B4" s="387"/>
      <c r="C4" s="387"/>
      <c r="D4" s="387"/>
      <c r="E4" s="387"/>
      <c r="F4" s="387"/>
      <c r="G4" s="387"/>
      <c r="H4" s="387"/>
      <c r="I4" s="387"/>
      <c r="J4" s="387"/>
      <c r="K4" s="654"/>
      <c r="L4" s="655"/>
    </row>
    <row r="5" spans="1:15" ht="30" customHeight="1" x14ac:dyDescent="0.2">
      <c r="A5" s="204">
        <v>2</v>
      </c>
      <c r="B5" s="656" t="s">
        <v>1813</v>
      </c>
      <c r="C5" s="656"/>
      <c r="D5" s="656"/>
      <c r="E5" s="391" t="s">
        <v>2224</v>
      </c>
      <c r="F5" s="391"/>
      <c r="G5" s="391"/>
      <c r="H5" s="391"/>
      <c r="I5" s="391"/>
      <c r="J5" s="391"/>
      <c r="K5" s="391"/>
      <c r="L5" s="392"/>
      <c r="N5" s="105" t="s">
        <v>1814</v>
      </c>
    </row>
    <row r="6" spans="1:15" ht="30" customHeight="1" x14ac:dyDescent="0.2">
      <c r="A6" s="393">
        <v>3</v>
      </c>
      <c r="B6" s="656" t="s">
        <v>1815</v>
      </c>
      <c r="C6" s="656"/>
      <c r="D6" s="656"/>
      <c r="E6" s="391" t="s">
        <v>1992</v>
      </c>
      <c r="F6" s="391"/>
      <c r="G6" s="391"/>
      <c r="H6" s="391"/>
      <c r="I6" s="391"/>
      <c r="J6" s="391"/>
      <c r="K6" s="391"/>
      <c r="L6" s="392"/>
      <c r="N6" s="105" t="s">
        <v>1816</v>
      </c>
    </row>
    <row r="7" spans="1:15" ht="30" customHeight="1" x14ac:dyDescent="0.2">
      <c r="A7" s="393"/>
      <c r="B7" s="656"/>
      <c r="C7" s="656"/>
      <c r="D7" s="656"/>
      <c r="E7" s="108" t="s">
        <v>1817</v>
      </c>
      <c r="F7" s="396" t="s">
        <v>376</v>
      </c>
      <c r="G7" s="396"/>
      <c r="H7" s="396"/>
      <c r="I7" s="108" t="s">
        <v>1818</v>
      </c>
      <c r="J7" s="397" t="s">
        <v>1993</v>
      </c>
      <c r="K7" s="398"/>
      <c r="L7" s="399"/>
    </row>
    <row r="8" spans="1:15" ht="30" hidden="1" customHeight="1" outlineLevel="1" x14ac:dyDescent="0.2">
      <c r="A8" s="417" t="s">
        <v>2150</v>
      </c>
      <c r="B8" s="659" t="s">
        <v>2151</v>
      </c>
      <c r="C8" s="659"/>
      <c r="D8" s="659"/>
      <c r="E8" s="418" t="s">
        <v>2152</v>
      </c>
      <c r="F8" s="418"/>
      <c r="G8" s="396" t="s">
        <v>204</v>
      </c>
      <c r="H8" s="396"/>
      <c r="I8" s="396"/>
      <c r="J8" s="396"/>
      <c r="K8" s="396"/>
      <c r="L8" s="660"/>
      <c r="N8" s="105" t="s">
        <v>2154</v>
      </c>
    </row>
    <row r="9" spans="1:15" ht="30" hidden="1" customHeight="1" outlineLevel="1" x14ac:dyDescent="0.2">
      <c r="A9" s="417"/>
      <c r="B9" s="659"/>
      <c r="C9" s="659"/>
      <c r="D9" s="659"/>
      <c r="E9" s="213" t="s">
        <v>1817</v>
      </c>
      <c r="F9" s="396" t="s">
        <v>376</v>
      </c>
      <c r="G9" s="396"/>
      <c r="H9" s="396"/>
      <c r="I9" s="213" t="s">
        <v>2155</v>
      </c>
      <c r="J9" s="397" t="s">
        <v>376</v>
      </c>
      <c r="K9" s="398"/>
      <c r="L9" s="399"/>
    </row>
    <row r="10" spans="1:15" ht="30" customHeight="1" collapsed="1" x14ac:dyDescent="0.2">
      <c r="A10" s="393">
        <v>4</v>
      </c>
      <c r="B10" s="656" t="s">
        <v>1819</v>
      </c>
      <c r="C10" s="656"/>
      <c r="D10" s="656"/>
      <c r="E10" s="657" t="s">
        <v>1820</v>
      </c>
      <c r="F10" s="657"/>
      <c r="G10" s="657"/>
      <c r="H10" s="657"/>
      <c r="I10" s="657"/>
      <c r="J10" s="657"/>
      <c r="K10" s="657"/>
      <c r="L10" s="658"/>
      <c r="N10" s="105" t="s">
        <v>1812</v>
      </c>
    </row>
    <row r="11" spans="1:15" ht="33.75" customHeight="1" x14ac:dyDescent="0.2">
      <c r="A11" s="393"/>
      <c r="B11" s="656"/>
      <c r="C11" s="656"/>
      <c r="D11" s="656"/>
      <c r="E11" s="108" t="s">
        <v>1817</v>
      </c>
      <c r="F11" s="396" t="s">
        <v>1994</v>
      </c>
      <c r="G11" s="396"/>
      <c r="H11" s="396"/>
      <c r="I11" s="108" t="s">
        <v>1818</v>
      </c>
      <c r="J11" s="397" t="s">
        <v>1994</v>
      </c>
      <c r="K11" s="398"/>
      <c r="L11" s="399"/>
      <c r="O11" s="105" t="s">
        <v>2136</v>
      </c>
    </row>
    <row r="12" spans="1:15" ht="30" customHeight="1" x14ac:dyDescent="0.2">
      <c r="A12" s="204">
        <v>5</v>
      </c>
      <c r="B12" s="656" t="s">
        <v>11</v>
      </c>
      <c r="C12" s="656"/>
      <c r="D12" s="656"/>
      <c r="E12" s="661" t="s">
        <v>14</v>
      </c>
      <c r="F12" s="661"/>
      <c r="G12" s="661"/>
      <c r="H12" s="661"/>
      <c r="I12" s="661"/>
      <c r="J12" s="661"/>
      <c r="K12" s="662"/>
      <c r="L12" s="663"/>
      <c r="N12" s="105" t="s">
        <v>1812</v>
      </c>
    </row>
    <row r="13" spans="1:15" ht="33" customHeight="1" x14ac:dyDescent="0.2">
      <c r="A13" s="204">
        <v>6</v>
      </c>
      <c r="B13" s="656" t="s">
        <v>1822</v>
      </c>
      <c r="C13" s="656"/>
      <c r="D13" s="656"/>
      <c r="E13" s="664" t="s">
        <v>1823</v>
      </c>
      <c r="F13" s="664"/>
      <c r="G13" s="664"/>
      <c r="H13" s="664"/>
      <c r="I13" s="664"/>
      <c r="J13" s="664"/>
      <c r="K13" s="664"/>
      <c r="L13" s="665"/>
      <c r="N13" s="105" t="s">
        <v>1812</v>
      </c>
    </row>
    <row r="14" spans="1:15" ht="30" customHeight="1" x14ac:dyDescent="0.2">
      <c r="A14" s="204">
        <v>7</v>
      </c>
      <c r="B14" s="656" t="s">
        <v>1824</v>
      </c>
      <c r="C14" s="656"/>
      <c r="D14" s="656"/>
      <c r="E14" s="400" t="s">
        <v>1825</v>
      </c>
      <c r="F14" s="400"/>
      <c r="G14" s="400"/>
      <c r="H14" s="400"/>
      <c r="I14" s="400"/>
      <c r="J14" s="400"/>
      <c r="K14" s="400"/>
      <c r="L14" s="401"/>
      <c r="N14" s="105" t="s">
        <v>1812</v>
      </c>
    </row>
    <row r="15" spans="1:15" ht="30" customHeight="1" x14ac:dyDescent="0.2">
      <c r="A15" s="204">
        <v>8</v>
      </c>
      <c r="B15" s="656" t="s">
        <v>1826</v>
      </c>
      <c r="C15" s="656"/>
      <c r="D15" s="656"/>
      <c r="E15" s="437" t="s">
        <v>1821</v>
      </c>
      <c r="F15" s="437"/>
      <c r="G15" s="437"/>
      <c r="H15" s="437"/>
      <c r="I15" s="437"/>
      <c r="J15" s="437"/>
      <c r="K15" s="437"/>
      <c r="L15" s="438"/>
      <c r="N15" s="105" t="s">
        <v>1812</v>
      </c>
    </row>
    <row r="16" spans="1:15" ht="54.75" customHeight="1" thickBot="1" x14ac:dyDescent="0.25">
      <c r="A16" s="204">
        <v>9</v>
      </c>
      <c r="B16" s="656" t="s">
        <v>2</v>
      </c>
      <c r="C16" s="656"/>
      <c r="D16" s="656"/>
      <c r="E16" s="439" t="s">
        <v>17</v>
      </c>
      <c r="F16" s="439"/>
      <c r="G16" s="439"/>
      <c r="H16" s="439"/>
      <c r="I16" s="439"/>
      <c r="J16" s="439"/>
      <c r="K16" s="439"/>
      <c r="L16" s="440"/>
      <c r="N16" s="105" t="s">
        <v>1812</v>
      </c>
    </row>
    <row r="17" spans="1:15" ht="54.75" hidden="1" customHeight="1" outlineLevel="1" thickBot="1" x14ac:dyDescent="0.25">
      <c r="A17" s="254" t="s">
        <v>2157</v>
      </c>
      <c r="B17" s="666" t="s">
        <v>2158</v>
      </c>
      <c r="C17" s="666"/>
      <c r="D17" s="666"/>
      <c r="E17" s="667" t="s">
        <v>2225</v>
      </c>
      <c r="F17" s="667"/>
      <c r="G17" s="667"/>
      <c r="H17" s="667"/>
      <c r="I17" s="667"/>
      <c r="J17" s="667"/>
      <c r="K17" s="667"/>
      <c r="L17" s="668"/>
      <c r="N17" s="105" t="s">
        <v>2160</v>
      </c>
    </row>
    <row r="18" spans="1:15" ht="15" customHeight="1" collapsed="1" thickBot="1" x14ac:dyDescent="0.25">
      <c r="A18" s="383"/>
      <c r="B18" s="384"/>
      <c r="C18" s="384"/>
      <c r="D18" s="384"/>
      <c r="E18" s="384"/>
      <c r="F18" s="384"/>
      <c r="G18" s="384"/>
      <c r="H18" s="384"/>
      <c r="I18" s="384"/>
      <c r="J18" s="384"/>
      <c r="K18" s="384"/>
      <c r="L18" s="385"/>
    </row>
    <row r="19" spans="1:15" ht="30" customHeight="1" x14ac:dyDescent="0.2">
      <c r="A19" s="386" t="s">
        <v>1827</v>
      </c>
      <c r="B19" s="387"/>
      <c r="C19" s="387"/>
      <c r="D19" s="387"/>
      <c r="E19" s="387"/>
      <c r="F19" s="387"/>
      <c r="G19" s="387"/>
      <c r="H19" s="387"/>
      <c r="I19" s="387"/>
      <c r="J19" s="387"/>
      <c r="K19" s="387"/>
      <c r="L19" s="430"/>
    </row>
    <row r="20" spans="1:15" ht="41.25" customHeight="1" x14ac:dyDescent="0.2">
      <c r="A20" s="204">
        <v>10</v>
      </c>
      <c r="B20" s="431" t="s">
        <v>1828</v>
      </c>
      <c r="C20" s="431"/>
      <c r="D20" s="432" t="s">
        <v>1829</v>
      </c>
      <c r="E20" s="432"/>
      <c r="F20" s="432"/>
      <c r="G20" s="432"/>
      <c r="H20" s="432"/>
      <c r="I20" s="432"/>
      <c r="J20" s="432"/>
      <c r="K20" s="432"/>
      <c r="L20" s="433"/>
      <c r="N20" s="105" t="s">
        <v>1812</v>
      </c>
    </row>
    <row r="21" spans="1:15" ht="40.5" customHeight="1" thickBot="1" x14ac:dyDescent="0.25">
      <c r="A21" s="207">
        <v>11</v>
      </c>
      <c r="B21" s="434" t="s">
        <v>1830</v>
      </c>
      <c r="C21" s="434"/>
      <c r="D21" s="435" t="s">
        <v>1831</v>
      </c>
      <c r="E21" s="435"/>
      <c r="F21" s="435"/>
      <c r="G21" s="435"/>
      <c r="H21" s="435"/>
      <c r="I21" s="435"/>
      <c r="J21" s="435"/>
      <c r="K21" s="435"/>
      <c r="L21" s="436"/>
      <c r="N21" s="105" t="s">
        <v>1812</v>
      </c>
    </row>
    <row r="22" spans="1:15" ht="15" customHeight="1" thickBot="1" x14ac:dyDescent="0.25">
      <c r="A22" s="462"/>
      <c r="B22" s="462"/>
      <c r="C22" s="462"/>
      <c r="D22" s="462"/>
      <c r="E22" s="462"/>
      <c r="F22" s="462"/>
      <c r="G22" s="462"/>
      <c r="H22" s="462"/>
      <c r="I22" s="462"/>
      <c r="J22" s="462"/>
      <c r="K22" s="462"/>
      <c r="L22" s="462"/>
    </row>
    <row r="23" spans="1:15" ht="30" customHeight="1" x14ac:dyDescent="0.2">
      <c r="A23" s="200">
        <v>12</v>
      </c>
      <c r="B23" s="463" t="s">
        <v>1832</v>
      </c>
      <c r="C23" s="463"/>
      <c r="D23" s="675" t="s">
        <v>1833</v>
      </c>
      <c r="E23" s="675"/>
      <c r="F23" s="675"/>
      <c r="G23" s="675"/>
      <c r="H23" s="675"/>
      <c r="I23" s="675"/>
      <c r="J23" s="675"/>
      <c r="K23" s="675"/>
      <c r="L23" s="676"/>
      <c r="N23" s="105" t="s">
        <v>1812</v>
      </c>
    </row>
    <row r="24" spans="1:15" ht="30" customHeight="1" x14ac:dyDescent="0.2">
      <c r="A24" s="201">
        <v>13</v>
      </c>
      <c r="B24" s="431" t="s">
        <v>1834</v>
      </c>
      <c r="C24" s="431"/>
      <c r="D24" s="673" t="s">
        <v>1835</v>
      </c>
      <c r="E24" s="673"/>
      <c r="F24" s="673"/>
      <c r="G24" s="673"/>
      <c r="H24" s="673"/>
      <c r="I24" s="673"/>
      <c r="J24" s="673"/>
      <c r="K24" s="673"/>
      <c r="L24" s="674"/>
      <c r="N24" s="105" t="s">
        <v>1812</v>
      </c>
    </row>
    <row r="25" spans="1:15" ht="63" customHeight="1" x14ac:dyDescent="0.2">
      <c r="A25" s="201">
        <v>14</v>
      </c>
      <c r="B25" s="431" t="s">
        <v>1836</v>
      </c>
      <c r="C25" s="431"/>
      <c r="D25" s="673" t="s">
        <v>1837</v>
      </c>
      <c r="E25" s="673"/>
      <c r="F25" s="673"/>
      <c r="G25" s="673"/>
      <c r="H25" s="673"/>
      <c r="I25" s="673"/>
      <c r="J25" s="673"/>
      <c r="K25" s="673"/>
      <c r="L25" s="674"/>
      <c r="N25" s="105" t="s">
        <v>1812</v>
      </c>
    </row>
    <row r="26" spans="1:15" ht="93" customHeight="1" x14ac:dyDescent="0.2">
      <c r="A26" s="201">
        <v>15</v>
      </c>
      <c r="B26" s="431" t="s">
        <v>1838</v>
      </c>
      <c r="C26" s="431"/>
      <c r="D26" s="669" t="s">
        <v>2095</v>
      </c>
      <c r="E26" s="669"/>
      <c r="F26" s="669"/>
      <c r="G26" s="669"/>
      <c r="H26" s="669"/>
      <c r="I26" s="669"/>
      <c r="J26" s="669"/>
      <c r="K26" s="669"/>
      <c r="L26" s="670"/>
      <c r="N26" s="105" t="s">
        <v>1812</v>
      </c>
    </row>
    <row r="27" spans="1:15" ht="409.5" customHeight="1" x14ac:dyDescent="0.2">
      <c r="A27" s="201">
        <v>16</v>
      </c>
      <c r="B27" s="431" t="s">
        <v>1839</v>
      </c>
      <c r="C27" s="431"/>
      <c r="D27" s="671" t="s">
        <v>2096</v>
      </c>
      <c r="E27" s="671"/>
      <c r="F27" s="671"/>
      <c r="G27" s="671"/>
      <c r="H27" s="671"/>
      <c r="I27" s="671"/>
      <c r="J27" s="671"/>
      <c r="K27" s="671"/>
      <c r="L27" s="672"/>
      <c r="N27" s="105" t="s">
        <v>1840</v>
      </c>
      <c r="O27" s="111"/>
    </row>
    <row r="28" spans="1:15" ht="282.75" customHeight="1" x14ac:dyDescent="0.2">
      <c r="A28" s="201">
        <v>17</v>
      </c>
      <c r="B28" s="458" t="s">
        <v>1841</v>
      </c>
      <c r="C28" s="459"/>
      <c r="D28" s="673" t="s">
        <v>2097</v>
      </c>
      <c r="E28" s="673"/>
      <c r="F28" s="673"/>
      <c r="G28" s="673"/>
      <c r="H28" s="673"/>
      <c r="I28" s="673"/>
      <c r="J28" s="673"/>
      <c r="K28" s="673"/>
      <c r="L28" s="674"/>
      <c r="N28" s="105" t="s">
        <v>1812</v>
      </c>
    </row>
    <row r="29" spans="1:15" ht="288" customHeight="1" thickBot="1" x14ac:dyDescent="0.25">
      <c r="A29" s="207">
        <v>18</v>
      </c>
      <c r="B29" s="472" t="s">
        <v>1842</v>
      </c>
      <c r="C29" s="472"/>
      <c r="D29" s="435" t="s">
        <v>1995</v>
      </c>
      <c r="E29" s="435"/>
      <c r="F29" s="435"/>
      <c r="G29" s="435"/>
      <c r="H29" s="435"/>
      <c r="I29" s="435"/>
      <c r="J29" s="435"/>
      <c r="K29" s="435"/>
      <c r="L29" s="436"/>
      <c r="N29" s="105" t="s">
        <v>1812</v>
      </c>
    </row>
    <row r="30" spans="1:15" ht="15.75" customHeight="1" thickBot="1" x14ac:dyDescent="0.25">
      <c r="A30" s="462"/>
      <c r="B30" s="462"/>
      <c r="C30" s="462"/>
      <c r="D30" s="462"/>
      <c r="E30" s="462"/>
      <c r="F30" s="462"/>
      <c r="G30" s="462"/>
      <c r="H30" s="462"/>
      <c r="I30" s="462"/>
      <c r="J30" s="462"/>
      <c r="K30" s="462"/>
      <c r="L30" s="462"/>
    </row>
    <row r="31" spans="1:15" ht="335.25" customHeight="1" x14ac:dyDescent="0.2">
      <c r="A31" s="200">
        <v>19</v>
      </c>
      <c r="B31" s="476" t="s">
        <v>1843</v>
      </c>
      <c r="C31" s="476"/>
      <c r="D31" s="684" t="s">
        <v>2226</v>
      </c>
      <c r="E31" s="684"/>
      <c r="F31" s="684"/>
      <c r="G31" s="684"/>
      <c r="H31" s="684"/>
      <c r="I31" s="684"/>
      <c r="J31" s="684"/>
      <c r="K31" s="684"/>
      <c r="L31" s="685"/>
      <c r="N31" s="105" t="s">
        <v>1812</v>
      </c>
    </row>
    <row r="32" spans="1:15" ht="291.75" customHeight="1" x14ac:dyDescent="0.2">
      <c r="A32" s="201">
        <v>20</v>
      </c>
      <c r="B32" s="478" t="s">
        <v>1844</v>
      </c>
      <c r="C32" s="478"/>
      <c r="D32" s="677" t="s">
        <v>2252</v>
      </c>
      <c r="E32" s="677"/>
      <c r="F32" s="677"/>
      <c r="G32" s="677"/>
      <c r="H32" s="677"/>
      <c r="I32" s="677"/>
      <c r="J32" s="677"/>
      <c r="K32" s="677"/>
      <c r="L32" s="678"/>
      <c r="N32" s="105" t="s">
        <v>1845</v>
      </c>
    </row>
    <row r="33" spans="1:15" ht="219" customHeight="1" thickBot="1" x14ac:dyDescent="0.25">
      <c r="A33" s="201">
        <v>21</v>
      </c>
      <c r="B33" s="431" t="s">
        <v>1846</v>
      </c>
      <c r="C33" s="431"/>
      <c r="D33" s="677" t="s">
        <v>2100</v>
      </c>
      <c r="E33" s="677"/>
      <c r="F33" s="677"/>
      <c r="G33" s="677"/>
      <c r="H33" s="677"/>
      <c r="I33" s="677"/>
      <c r="J33" s="677"/>
      <c r="K33" s="677"/>
      <c r="L33" s="678"/>
      <c r="N33" s="105" t="s">
        <v>1812</v>
      </c>
    </row>
    <row r="34" spans="1:15" ht="105.75" hidden="1" customHeight="1" outlineLevel="1" x14ac:dyDescent="0.2">
      <c r="A34" s="215" t="s">
        <v>2162</v>
      </c>
      <c r="B34" s="679" t="s">
        <v>2163</v>
      </c>
      <c r="C34" s="680"/>
      <c r="D34" s="681" t="s">
        <v>2227</v>
      </c>
      <c r="E34" s="682"/>
      <c r="F34" s="682"/>
      <c r="G34" s="682"/>
      <c r="H34" s="682"/>
      <c r="I34" s="682"/>
      <c r="J34" s="682"/>
      <c r="K34" s="682"/>
      <c r="L34" s="683"/>
      <c r="N34" s="105" t="s">
        <v>2165</v>
      </c>
    </row>
    <row r="35" spans="1:15" ht="69.75" hidden="1" customHeight="1" outlineLevel="1" thickBot="1" x14ac:dyDescent="0.25">
      <c r="A35" s="216" t="s">
        <v>2166</v>
      </c>
      <c r="B35" s="441" t="s">
        <v>2167</v>
      </c>
      <c r="C35" s="441"/>
      <c r="D35" s="435" t="s">
        <v>2228</v>
      </c>
      <c r="E35" s="435"/>
      <c r="F35" s="435"/>
      <c r="G35" s="435"/>
      <c r="H35" s="435"/>
      <c r="I35" s="435"/>
      <c r="J35" s="435"/>
      <c r="K35" s="435"/>
      <c r="L35" s="436"/>
      <c r="N35" s="105" t="s">
        <v>2169</v>
      </c>
      <c r="O35" s="112"/>
    </row>
    <row r="36" spans="1:15" ht="15.75" customHeight="1" collapsed="1" thickBot="1" x14ac:dyDescent="0.25">
      <c r="A36" s="462"/>
      <c r="B36" s="462"/>
      <c r="C36" s="462"/>
      <c r="D36" s="462"/>
      <c r="E36" s="462"/>
      <c r="F36" s="462"/>
      <c r="G36" s="462"/>
      <c r="H36" s="462"/>
      <c r="I36" s="462"/>
      <c r="J36" s="462"/>
      <c r="K36" s="462"/>
      <c r="L36" s="462"/>
    </row>
    <row r="37" spans="1:15" ht="48.75" customHeight="1" x14ac:dyDescent="0.2">
      <c r="A37" s="149">
        <v>22</v>
      </c>
      <c r="B37" s="485" t="s">
        <v>1951</v>
      </c>
      <c r="C37" s="485"/>
      <c r="D37" s="486" t="s">
        <v>1952</v>
      </c>
      <c r="E37" s="486"/>
      <c r="F37" s="487" t="s">
        <v>2229</v>
      </c>
      <c r="G37" s="488"/>
      <c r="H37" s="489" t="s">
        <v>1953</v>
      </c>
      <c r="I37" s="490"/>
      <c r="J37" s="688" t="s">
        <v>1996</v>
      </c>
      <c r="K37" s="689"/>
      <c r="L37" s="690"/>
      <c r="N37" s="105" t="s">
        <v>1847</v>
      </c>
    </row>
    <row r="38" spans="1:15" ht="47.25" customHeight="1" thickBot="1" x14ac:dyDescent="0.25">
      <c r="A38" s="207">
        <v>23</v>
      </c>
      <c r="B38" s="479" t="s">
        <v>1954</v>
      </c>
      <c r="C38" s="480"/>
      <c r="D38" s="686" t="s">
        <v>1997</v>
      </c>
      <c r="E38" s="686"/>
      <c r="F38" s="686"/>
      <c r="G38" s="686"/>
      <c r="H38" s="686"/>
      <c r="I38" s="686"/>
      <c r="J38" s="686"/>
      <c r="K38" s="686"/>
      <c r="L38" s="687"/>
      <c r="N38" s="105" t="s">
        <v>1848</v>
      </c>
    </row>
    <row r="39" spans="1:15" ht="15" customHeight="1" thickBot="1" x14ac:dyDescent="0.25">
      <c r="A39" s="462"/>
      <c r="B39" s="462"/>
      <c r="C39" s="462"/>
      <c r="D39" s="462"/>
      <c r="E39" s="462"/>
      <c r="F39" s="462"/>
      <c r="G39" s="462"/>
      <c r="H39" s="462"/>
      <c r="I39" s="462"/>
      <c r="J39" s="462"/>
      <c r="K39" s="462"/>
      <c r="L39" s="462"/>
    </row>
    <row r="40" spans="1:15" ht="30" customHeight="1" x14ac:dyDescent="0.2">
      <c r="A40" s="483" t="s">
        <v>1849</v>
      </c>
      <c r="B40" s="484"/>
      <c r="C40" s="484"/>
      <c r="D40" s="89">
        <v>2016</v>
      </c>
      <c r="E40" s="89">
        <v>2017</v>
      </c>
      <c r="F40" s="89">
        <v>2018</v>
      </c>
      <c r="G40" s="89">
        <v>2019</v>
      </c>
      <c r="H40" s="89">
        <v>2020</v>
      </c>
      <c r="I40" s="89">
        <v>2021</v>
      </c>
      <c r="J40" s="89">
        <v>2022</v>
      </c>
      <c r="K40" s="89">
        <v>2023</v>
      </c>
      <c r="L40" s="90" t="s">
        <v>1851</v>
      </c>
    </row>
    <row r="41" spans="1:15" ht="70.5" customHeight="1" x14ac:dyDescent="0.2">
      <c r="A41" s="201">
        <v>24</v>
      </c>
      <c r="B41" s="478" t="s">
        <v>1852</v>
      </c>
      <c r="C41" s="478"/>
      <c r="D41" s="113">
        <v>8800000</v>
      </c>
      <c r="E41" s="113">
        <f>220000+458444.99</f>
        <v>678444.99</v>
      </c>
      <c r="F41" s="113">
        <v>21710000</v>
      </c>
      <c r="G41" s="114">
        <v>70000</v>
      </c>
      <c r="H41" s="113">
        <v>0</v>
      </c>
      <c r="I41" s="113">
        <v>0</v>
      </c>
      <c r="J41" s="113">
        <v>0</v>
      </c>
      <c r="K41" s="113">
        <v>0</v>
      </c>
      <c r="L41" s="91">
        <f>SUM(D41:K41)</f>
        <v>31258444.990000002</v>
      </c>
      <c r="N41" s="105" t="s">
        <v>1853</v>
      </c>
    </row>
    <row r="42" spans="1:15" ht="51.75" customHeight="1" x14ac:dyDescent="0.2">
      <c r="A42" s="201">
        <v>25</v>
      </c>
      <c r="B42" s="478" t="s">
        <v>1854</v>
      </c>
      <c r="C42" s="478"/>
      <c r="D42" s="113">
        <v>8800000</v>
      </c>
      <c r="E42" s="113">
        <f>220000+390033</f>
        <v>610033</v>
      </c>
      <c r="F42" s="113">
        <v>21710000</v>
      </c>
      <c r="G42" s="113">
        <v>70000</v>
      </c>
      <c r="H42" s="113">
        <v>0</v>
      </c>
      <c r="I42" s="113">
        <v>0</v>
      </c>
      <c r="J42" s="113">
        <v>0</v>
      </c>
      <c r="K42" s="113">
        <v>0</v>
      </c>
      <c r="L42" s="91">
        <f>SUM(D42:K42)</f>
        <v>31190033</v>
      </c>
      <c r="N42" s="105" t="s">
        <v>1855</v>
      </c>
      <c r="O42" s="255"/>
    </row>
    <row r="43" spans="1:15" ht="46.5" hidden="1" customHeight="1" outlineLevel="1" x14ac:dyDescent="0.2">
      <c r="A43" s="217" t="s">
        <v>2170</v>
      </c>
      <c r="B43" s="691" t="s">
        <v>2171</v>
      </c>
      <c r="C43" s="691"/>
      <c r="D43" s="113">
        <v>8800000</v>
      </c>
      <c r="E43" s="113">
        <f>220000+390033</f>
        <v>610033</v>
      </c>
      <c r="F43" s="113">
        <v>21710000</v>
      </c>
      <c r="G43" s="113">
        <v>70000</v>
      </c>
      <c r="H43" s="113">
        <v>0</v>
      </c>
      <c r="I43" s="113">
        <v>0</v>
      </c>
      <c r="J43" s="113">
        <v>0</v>
      </c>
      <c r="K43" s="113">
        <v>0</v>
      </c>
      <c r="L43" s="113">
        <f>SUM(D43:K43)</f>
        <v>31190033</v>
      </c>
      <c r="N43" s="105" t="s">
        <v>2172</v>
      </c>
    </row>
    <row r="44" spans="1:15" ht="45" customHeight="1" collapsed="1" x14ac:dyDescent="0.2">
      <c r="A44" s="201">
        <v>26</v>
      </c>
      <c r="B44" s="478" t="s">
        <v>1856</v>
      </c>
      <c r="C44" s="478"/>
      <c r="D44" s="113">
        <f>ROUNDDOWN(D42*0.85,2)</f>
        <v>7480000</v>
      </c>
      <c r="E44" s="113">
        <f>ROUNDDOWN(E42*0.85,2)</f>
        <v>518528.05</v>
      </c>
      <c r="F44" s="113">
        <f t="shared" ref="F44:K44" si="0">ROUNDDOWN(F42*0.85,2)</f>
        <v>18453500</v>
      </c>
      <c r="G44" s="113">
        <f t="shared" si="0"/>
        <v>59500</v>
      </c>
      <c r="H44" s="113">
        <f t="shared" si="0"/>
        <v>0</v>
      </c>
      <c r="I44" s="113">
        <f t="shared" si="0"/>
        <v>0</v>
      </c>
      <c r="J44" s="113">
        <f t="shared" si="0"/>
        <v>0</v>
      </c>
      <c r="K44" s="113">
        <f t="shared" si="0"/>
        <v>0</v>
      </c>
      <c r="L44" s="91">
        <f>SUM(D44:K44)</f>
        <v>26511528.050000001</v>
      </c>
      <c r="N44" s="105" t="s">
        <v>1857</v>
      </c>
      <c r="O44" s="141"/>
    </row>
    <row r="45" spans="1:15" ht="45" customHeight="1" thickBot="1" x14ac:dyDescent="0.25">
      <c r="A45" s="207">
        <v>27</v>
      </c>
      <c r="B45" s="472" t="s">
        <v>1858</v>
      </c>
      <c r="C45" s="472"/>
      <c r="D45" s="92">
        <f>IFERROR(D44/D42,0)</f>
        <v>0.85</v>
      </c>
      <c r="E45" s="92">
        <f>IFERROR(E44/E42,0)</f>
        <v>0.85</v>
      </c>
      <c r="F45" s="92">
        <f t="shared" ref="F45:K45" si="1">IFERROR(F44/F42,0)</f>
        <v>0.85</v>
      </c>
      <c r="G45" s="92">
        <f t="shared" si="1"/>
        <v>0.85</v>
      </c>
      <c r="H45" s="92">
        <f t="shared" si="1"/>
        <v>0</v>
      </c>
      <c r="I45" s="92">
        <f t="shared" si="1"/>
        <v>0</v>
      </c>
      <c r="J45" s="92">
        <f t="shared" si="1"/>
        <v>0</v>
      </c>
      <c r="K45" s="92">
        <f t="shared" si="1"/>
        <v>0</v>
      </c>
      <c r="L45" s="92">
        <f t="shared" ref="L45" si="2">IFERROR(L44/L43,"")</f>
        <v>0.85</v>
      </c>
      <c r="N45" s="105" t="s">
        <v>1812</v>
      </c>
    </row>
    <row r="46" spans="1:15" ht="13.5" thickBot="1" x14ac:dyDescent="0.25">
      <c r="A46" s="495"/>
      <c r="B46" s="495"/>
      <c r="C46" s="495"/>
      <c r="D46" s="495"/>
      <c r="E46" s="495"/>
      <c r="F46" s="495"/>
      <c r="G46" s="495"/>
      <c r="H46" s="495"/>
      <c r="I46" s="495"/>
      <c r="J46" s="495"/>
      <c r="K46" s="495"/>
      <c r="L46" s="495"/>
    </row>
    <row r="47" spans="1:15" ht="30" customHeight="1" x14ac:dyDescent="0.2">
      <c r="A47" s="558">
        <v>28</v>
      </c>
      <c r="B47" s="484" t="s">
        <v>1859</v>
      </c>
      <c r="C47" s="484"/>
      <c r="D47" s="484"/>
      <c r="E47" s="484"/>
      <c r="F47" s="484"/>
      <c r="G47" s="484"/>
      <c r="H47" s="484"/>
      <c r="I47" s="484"/>
      <c r="J47" s="484"/>
      <c r="K47" s="484"/>
      <c r="L47" s="498"/>
      <c r="N47" s="105" t="s">
        <v>1812</v>
      </c>
    </row>
    <row r="48" spans="1:15" ht="30" customHeight="1" x14ac:dyDescent="0.2">
      <c r="A48" s="559"/>
      <c r="B48" s="692" t="s">
        <v>1860</v>
      </c>
      <c r="C48" s="692"/>
      <c r="D48" s="562" t="s">
        <v>1861</v>
      </c>
      <c r="E48" s="693"/>
      <c r="F48" s="693"/>
      <c r="G48" s="693"/>
      <c r="H48" s="693"/>
      <c r="I48" s="693"/>
      <c r="J48" s="563"/>
      <c r="K48" s="562" t="s">
        <v>1862</v>
      </c>
      <c r="L48" s="694"/>
    </row>
    <row r="49" spans="1:16" ht="30" customHeight="1" x14ac:dyDescent="0.2">
      <c r="A49" s="559"/>
      <c r="B49" s="695" t="s">
        <v>1998</v>
      </c>
      <c r="C49" s="695"/>
      <c r="D49" s="696" t="s">
        <v>1999</v>
      </c>
      <c r="E49" s="697"/>
      <c r="F49" s="697"/>
      <c r="G49" s="697"/>
      <c r="H49" s="697"/>
      <c r="I49" s="697"/>
      <c r="J49" s="698"/>
      <c r="K49" s="699">
        <v>200000</v>
      </c>
      <c r="L49" s="700"/>
    </row>
    <row r="50" spans="1:16" ht="87" customHeight="1" x14ac:dyDescent="0.2">
      <c r="A50" s="559"/>
      <c r="B50" s="702" t="s">
        <v>2000</v>
      </c>
      <c r="C50" s="702"/>
      <c r="D50" s="696" t="s">
        <v>2001</v>
      </c>
      <c r="E50" s="697"/>
      <c r="F50" s="697"/>
      <c r="G50" s="697"/>
      <c r="H50" s="697"/>
      <c r="I50" s="697"/>
      <c r="J50" s="698"/>
      <c r="K50" s="699">
        <v>200000</v>
      </c>
      <c r="L50" s="700"/>
      <c r="O50" s="111"/>
    </row>
    <row r="51" spans="1:16" ht="38.25" customHeight="1" x14ac:dyDescent="0.2">
      <c r="A51" s="559"/>
      <c r="B51" s="695" t="s">
        <v>2002</v>
      </c>
      <c r="C51" s="695"/>
      <c r="D51" s="696" t="s">
        <v>2003</v>
      </c>
      <c r="E51" s="697"/>
      <c r="F51" s="697"/>
      <c r="G51" s="697"/>
      <c r="H51" s="697"/>
      <c r="I51" s="697"/>
      <c r="J51" s="698"/>
      <c r="K51" s="699">
        <v>11600000</v>
      </c>
      <c r="L51" s="700"/>
      <c r="N51" s="141"/>
      <c r="O51" s="115"/>
    </row>
    <row r="52" spans="1:16" ht="38.25" customHeight="1" x14ac:dyDescent="0.2">
      <c r="A52" s="559"/>
      <c r="B52" s="695" t="s">
        <v>2004</v>
      </c>
      <c r="C52" s="695"/>
      <c r="D52" s="696" t="s">
        <v>2005</v>
      </c>
      <c r="E52" s="697"/>
      <c r="F52" s="697"/>
      <c r="G52" s="697"/>
      <c r="H52" s="697"/>
      <c r="I52" s="697"/>
      <c r="J52" s="698"/>
      <c r="K52" s="699">
        <v>10000000</v>
      </c>
      <c r="L52" s="700"/>
      <c r="O52" s="256"/>
    </row>
    <row r="53" spans="1:16" ht="59.25" customHeight="1" x14ac:dyDescent="0.2">
      <c r="A53" s="559"/>
      <c r="B53" s="701" t="s">
        <v>2002</v>
      </c>
      <c r="C53" s="701"/>
      <c r="D53" s="696" t="s">
        <v>2230</v>
      </c>
      <c r="E53" s="697"/>
      <c r="F53" s="697"/>
      <c r="G53" s="697"/>
      <c r="H53" s="697"/>
      <c r="I53" s="697"/>
      <c r="J53" s="698"/>
      <c r="K53" s="699">
        <v>390033</v>
      </c>
      <c r="L53" s="700"/>
      <c r="N53" s="141"/>
      <c r="O53" s="115"/>
    </row>
    <row r="54" spans="1:16" ht="59.25" customHeight="1" x14ac:dyDescent="0.2">
      <c r="A54" s="559"/>
      <c r="B54" s="706" t="s">
        <v>2231</v>
      </c>
      <c r="C54" s="707"/>
      <c r="D54" s="696" t="s">
        <v>2232</v>
      </c>
      <c r="E54" s="697"/>
      <c r="F54" s="697"/>
      <c r="G54" s="697"/>
      <c r="H54" s="697"/>
      <c r="I54" s="697"/>
      <c r="J54" s="698"/>
      <c r="K54" s="708">
        <v>19311</v>
      </c>
      <c r="L54" s="709"/>
      <c r="O54" s="704"/>
      <c r="P54" s="704"/>
    </row>
    <row r="55" spans="1:16" ht="59.25" customHeight="1" x14ac:dyDescent="0.2">
      <c r="A55" s="559"/>
      <c r="B55" s="706" t="s">
        <v>2233</v>
      </c>
      <c r="C55" s="707"/>
      <c r="D55" s="696" t="s">
        <v>2234</v>
      </c>
      <c r="E55" s="697"/>
      <c r="F55" s="697"/>
      <c r="G55" s="697"/>
      <c r="H55" s="697"/>
      <c r="I55" s="697"/>
      <c r="J55" s="698"/>
      <c r="K55" s="708">
        <v>9125.99</v>
      </c>
      <c r="L55" s="709"/>
      <c r="O55" s="704"/>
      <c r="P55" s="704"/>
    </row>
    <row r="56" spans="1:16" ht="59.25" customHeight="1" x14ac:dyDescent="0.2">
      <c r="A56" s="559"/>
      <c r="B56" s="703" t="s">
        <v>2004</v>
      </c>
      <c r="C56" s="703"/>
      <c r="D56" s="696" t="s">
        <v>2005</v>
      </c>
      <c r="E56" s="697"/>
      <c r="F56" s="697"/>
      <c r="G56" s="697"/>
      <c r="H56" s="697"/>
      <c r="I56" s="697"/>
      <c r="J56" s="698"/>
      <c r="K56" s="699">
        <v>8800000</v>
      </c>
      <c r="L56" s="700"/>
      <c r="O56" s="704"/>
      <c r="P56" s="705"/>
    </row>
    <row r="57" spans="1:16" ht="30" customHeight="1" thickBot="1" x14ac:dyDescent="0.25">
      <c r="A57" s="559"/>
      <c r="B57" s="706" t="s">
        <v>2235</v>
      </c>
      <c r="C57" s="707"/>
      <c r="D57" s="696" t="s">
        <v>2236</v>
      </c>
      <c r="E57" s="697"/>
      <c r="F57" s="697"/>
      <c r="G57" s="697"/>
      <c r="H57" s="697"/>
      <c r="I57" s="697"/>
      <c r="J57" s="698"/>
      <c r="K57" s="699">
        <v>39975</v>
      </c>
      <c r="L57" s="700"/>
      <c r="O57" s="257"/>
    </row>
    <row r="58" spans="1:16" ht="15" customHeight="1" thickBot="1" x14ac:dyDescent="0.25">
      <c r="A58" s="462"/>
      <c r="B58" s="462"/>
      <c r="C58" s="462"/>
      <c r="D58" s="462"/>
      <c r="E58" s="462"/>
      <c r="F58" s="462"/>
      <c r="G58" s="462"/>
      <c r="H58" s="462"/>
      <c r="I58" s="462"/>
      <c r="J58" s="462"/>
      <c r="K58" s="462"/>
      <c r="L58" s="462"/>
    </row>
    <row r="59" spans="1:16" ht="30" customHeight="1" x14ac:dyDescent="0.2">
      <c r="A59" s="558">
        <v>29</v>
      </c>
      <c r="B59" s="560" t="s">
        <v>1955</v>
      </c>
      <c r="C59" s="560"/>
      <c r="D59" s="560"/>
      <c r="E59" s="560"/>
      <c r="F59" s="560"/>
      <c r="G59" s="560"/>
      <c r="H59" s="560"/>
      <c r="I59" s="560"/>
      <c r="J59" s="560"/>
      <c r="K59" s="560"/>
      <c r="L59" s="561"/>
      <c r="N59" s="105" t="s">
        <v>1863</v>
      </c>
    </row>
    <row r="60" spans="1:16" ht="42.75" customHeight="1" x14ac:dyDescent="0.2">
      <c r="A60" s="559"/>
      <c r="B60" s="500" t="s">
        <v>1864</v>
      </c>
      <c r="C60" s="501"/>
      <c r="D60" s="502"/>
      <c r="E60" s="500" t="s">
        <v>1865</v>
      </c>
      <c r="F60" s="502"/>
      <c r="G60" s="500" t="s">
        <v>1866</v>
      </c>
      <c r="H60" s="502"/>
      <c r="I60" s="562" t="s">
        <v>1867</v>
      </c>
      <c r="J60" s="563"/>
      <c r="K60" s="499" t="s">
        <v>1868</v>
      </c>
      <c r="L60" s="541"/>
    </row>
    <row r="61" spans="1:16" ht="42.75" hidden="1" customHeight="1" outlineLevel="1" x14ac:dyDescent="0.2">
      <c r="A61" s="559"/>
      <c r="B61" s="542"/>
      <c r="C61" s="543"/>
      <c r="D61" s="544"/>
      <c r="E61" s="219"/>
      <c r="F61" s="220"/>
      <c r="G61" s="219"/>
      <c r="H61" s="220"/>
      <c r="I61" s="221" t="s">
        <v>2180</v>
      </c>
      <c r="J61" s="222" t="s">
        <v>2181</v>
      </c>
      <c r="K61" s="219"/>
      <c r="L61" s="223"/>
    </row>
    <row r="62" spans="1:16" ht="66.599999999999994" customHeight="1" collapsed="1" x14ac:dyDescent="0.2">
      <c r="A62" s="559"/>
      <c r="B62" s="545" t="s">
        <v>1869</v>
      </c>
      <c r="C62" s="546"/>
      <c r="D62" s="547"/>
      <c r="E62" s="548" t="s">
        <v>1870</v>
      </c>
      <c r="F62" s="549"/>
      <c r="G62" s="548" t="s">
        <v>1871</v>
      </c>
      <c r="H62" s="549"/>
      <c r="I62" s="710">
        <v>1400</v>
      </c>
      <c r="J62" s="711"/>
      <c r="K62" s="712">
        <v>598470</v>
      </c>
      <c r="L62" s="713"/>
      <c r="N62" s="112"/>
    </row>
    <row r="63" spans="1:16" ht="30" hidden="1" customHeight="1" outlineLevel="1" x14ac:dyDescent="0.2">
      <c r="A63" s="559"/>
      <c r="B63" s="566" t="s">
        <v>2182</v>
      </c>
      <c r="C63" s="567"/>
      <c r="D63" s="568"/>
      <c r="E63" s="548" t="s">
        <v>1870</v>
      </c>
      <c r="F63" s="549"/>
      <c r="G63" s="548" t="s">
        <v>1871</v>
      </c>
      <c r="H63" s="549"/>
      <c r="I63" s="258">
        <v>0</v>
      </c>
      <c r="J63" s="258">
        <v>100</v>
      </c>
      <c r="K63" s="712" t="s">
        <v>1872</v>
      </c>
      <c r="L63" s="713"/>
      <c r="N63" s="112"/>
    </row>
    <row r="64" spans="1:16" ht="41.25" customHeight="1" collapsed="1" x14ac:dyDescent="0.2">
      <c r="A64" s="559"/>
      <c r="B64" s="545" t="s">
        <v>1873</v>
      </c>
      <c r="C64" s="546"/>
      <c r="D64" s="547"/>
      <c r="E64" s="548" t="s">
        <v>1874</v>
      </c>
      <c r="F64" s="549"/>
      <c r="G64" s="548" t="s">
        <v>1875</v>
      </c>
      <c r="H64" s="549"/>
      <c r="I64" s="714">
        <v>1</v>
      </c>
      <c r="J64" s="715"/>
      <c r="K64" s="548">
        <v>31</v>
      </c>
      <c r="L64" s="716"/>
    </row>
    <row r="65" spans="1:15" ht="51.75" customHeight="1" x14ac:dyDescent="0.2">
      <c r="A65" s="559"/>
      <c r="B65" s="545" t="s">
        <v>1876</v>
      </c>
      <c r="C65" s="546"/>
      <c r="D65" s="547"/>
      <c r="E65" s="548" t="s">
        <v>1874</v>
      </c>
      <c r="F65" s="549"/>
      <c r="G65" s="548" t="s">
        <v>1875</v>
      </c>
      <c r="H65" s="549"/>
      <c r="I65" s="714">
        <v>1</v>
      </c>
      <c r="J65" s="715"/>
      <c r="K65" s="548">
        <v>31</v>
      </c>
      <c r="L65" s="716"/>
      <c r="O65" s="255"/>
    </row>
    <row r="66" spans="1:15" ht="27.75" customHeight="1" x14ac:dyDescent="0.2">
      <c r="A66" s="559"/>
      <c r="B66" s="545" t="s">
        <v>1877</v>
      </c>
      <c r="C66" s="546"/>
      <c r="D66" s="547"/>
      <c r="E66" s="548" t="s">
        <v>1874</v>
      </c>
      <c r="F66" s="549"/>
      <c r="G66" s="548" t="s">
        <v>1878</v>
      </c>
      <c r="H66" s="549"/>
      <c r="I66" s="717">
        <v>18800000</v>
      </c>
      <c r="J66" s="718"/>
      <c r="K66" s="712" t="s">
        <v>2006</v>
      </c>
      <c r="L66" s="713"/>
      <c r="O66" s="255"/>
    </row>
    <row r="67" spans="1:15" ht="41.25" customHeight="1" x14ac:dyDescent="0.2">
      <c r="A67" s="559"/>
      <c r="B67" s="545" t="s">
        <v>1879</v>
      </c>
      <c r="C67" s="546"/>
      <c r="D67" s="547"/>
      <c r="E67" s="548" t="s">
        <v>1870</v>
      </c>
      <c r="F67" s="549"/>
      <c r="G67" s="548" t="s">
        <v>1880</v>
      </c>
      <c r="H67" s="549"/>
      <c r="I67" s="719">
        <v>4</v>
      </c>
      <c r="J67" s="720"/>
      <c r="K67" s="712" t="s">
        <v>1872</v>
      </c>
      <c r="L67" s="713"/>
      <c r="N67" s="112"/>
    </row>
    <row r="68" spans="1:15" ht="30" customHeight="1" x14ac:dyDescent="0.2">
      <c r="A68" s="559"/>
      <c r="B68" s="545" t="s">
        <v>1881</v>
      </c>
      <c r="C68" s="546"/>
      <c r="D68" s="547"/>
      <c r="E68" s="548" t="s">
        <v>1870</v>
      </c>
      <c r="F68" s="549"/>
      <c r="G68" s="548" t="s">
        <v>1880</v>
      </c>
      <c r="H68" s="549"/>
      <c r="I68" s="719">
        <v>0</v>
      </c>
      <c r="J68" s="720"/>
      <c r="K68" s="712" t="s">
        <v>1872</v>
      </c>
      <c r="L68" s="713"/>
      <c r="N68" s="112"/>
    </row>
    <row r="69" spans="1:15" ht="41.25" customHeight="1" thickBot="1" x14ac:dyDescent="0.25">
      <c r="A69" s="559"/>
      <c r="B69" s="722" t="s">
        <v>1882</v>
      </c>
      <c r="C69" s="723"/>
      <c r="D69" s="724"/>
      <c r="E69" s="725" t="s">
        <v>1874</v>
      </c>
      <c r="F69" s="726"/>
      <c r="G69" s="725" t="s">
        <v>1875</v>
      </c>
      <c r="H69" s="726"/>
      <c r="I69" s="719">
        <v>1</v>
      </c>
      <c r="J69" s="720"/>
      <c r="K69" s="712" t="s">
        <v>1872</v>
      </c>
      <c r="L69" s="713"/>
    </row>
    <row r="70" spans="1:15" ht="15" customHeight="1" thickBot="1" x14ac:dyDescent="0.25">
      <c r="A70" s="579"/>
      <c r="B70" s="579"/>
      <c r="C70" s="579"/>
      <c r="D70" s="579"/>
      <c r="E70" s="579"/>
      <c r="F70" s="579"/>
      <c r="G70" s="579"/>
      <c r="H70" s="579"/>
      <c r="I70" s="721"/>
      <c r="J70" s="721"/>
      <c r="K70" s="579"/>
      <c r="L70" s="579"/>
    </row>
    <row r="71" spans="1:15" ht="30" customHeight="1" thickBot="1" x14ac:dyDescent="0.25">
      <c r="A71" s="93">
        <v>30</v>
      </c>
      <c r="B71" s="581" t="s">
        <v>1883</v>
      </c>
      <c r="C71" s="581"/>
      <c r="D71" s="582" t="s">
        <v>1884</v>
      </c>
      <c r="E71" s="582"/>
      <c r="F71" s="582"/>
      <c r="G71" s="582"/>
      <c r="H71" s="582"/>
      <c r="I71" s="582"/>
      <c r="J71" s="582"/>
      <c r="K71" s="582"/>
      <c r="L71" s="583"/>
    </row>
    <row r="99" spans="1:1" x14ac:dyDescent="0.2">
      <c r="A99" s="109" t="s">
        <v>1885</v>
      </c>
    </row>
    <row r="100" spans="1:1" x14ac:dyDescent="0.2">
      <c r="A100" s="109" t="s">
        <v>14</v>
      </c>
    </row>
    <row r="101" spans="1:1" x14ac:dyDescent="0.2">
      <c r="A101" s="109" t="s">
        <v>1886</v>
      </c>
    </row>
    <row r="102" spans="1:1" x14ac:dyDescent="0.2">
      <c r="A102" s="109" t="s">
        <v>1887</v>
      </c>
    </row>
    <row r="103" spans="1:1" x14ac:dyDescent="0.2">
      <c r="A103" s="109" t="s">
        <v>1888</v>
      </c>
    </row>
    <row r="104" spans="1:1" x14ac:dyDescent="0.2">
      <c r="A104" s="109" t="s">
        <v>1889</v>
      </c>
    </row>
    <row r="105" spans="1:1" x14ac:dyDescent="0.2">
      <c r="A105" s="109" t="s">
        <v>1890</v>
      </c>
    </row>
    <row r="106" spans="1:1" x14ac:dyDescent="0.2">
      <c r="A106" s="109" t="s">
        <v>1891</v>
      </c>
    </row>
    <row r="107" spans="1:1" x14ac:dyDescent="0.2">
      <c r="A107" s="109" t="s">
        <v>1892</v>
      </c>
    </row>
    <row r="108" spans="1:1" x14ac:dyDescent="0.2">
      <c r="A108" s="109" t="s">
        <v>1893</v>
      </c>
    </row>
    <row r="109" spans="1:1" x14ac:dyDescent="0.2">
      <c r="A109" s="109" t="s">
        <v>1894</v>
      </c>
    </row>
    <row r="110" spans="1:1" x14ac:dyDescent="0.2">
      <c r="A110" s="109" t="s">
        <v>1895</v>
      </c>
    </row>
    <row r="111" spans="1:1" x14ac:dyDescent="0.2">
      <c r="A111" s="109" t="s">
        <v>1896</v>
      </c>
    </row>
    <row r="112" spans="1:1" x14ac:dyDescent="0.2">
      <c r="A112" s="109" t="s">
        <v>1897</v>
      </c>
    </row>
    <row r="113" spans="1:1" x14ac:dyDescent="0.2">
      <c r="A113" s="109" t="s">
        <v>1898</v>
      </c>
    </row>
    <row r="114" spans="1:1" x14ac:dyDescent="0.2">
      <c r="A114" s="109" t="s">
        <v>1899</v>
      </c>
    </row>
    <row r="115" spans="1:1" x14ac:dyDescent="0.2">
      <c r="A115" s="109" t="s">
        <v>1900</v>
      </c>
    </row>
    <row r="116" spans="1:1" x14ac:dyDescent="0.2">
      <c r="A116" s="109" t="s">
        <v>1901</v>
      </c>
    </row>
    <row r="117" spans="1:1" ht="15" x14ac:dyDescent="0.25">
      <c r="A117" s="116"/>
    </row>
    <row r="118" spans="1:1" ht="15" x14ac:dyDescent="0.25">
      <c r="A118" s="116"/>
    </row>
    <row r="119" spans="1:1" x14ac:dyDescent="0.2">
      <c r="A119" s="94" t="s">
        <v>1902</v>
      </c>
    </row>
    <row r="120" spans="1:1" x14ac:dyDescent="0.2">
      <c r="A120" s="94" t="s">
        <v>1903</v>
      </c>
    </row>
    <row r="121" spans="1:1" x14ac:dyDescent="0.2">
      <c r="A121" s="94" t="s">
        <v>1829</v>
      </c>
    </row>
    <row r="122" spans="1:1" x14ac:dyDescent="0.2">
      <c r="A122" s="94" t="s">
        <v>1904</v>
      </c>
    </row>
    <row r="123" spans="1:1" ht="15" x14ac:dyDescent="0.25">
      <c r="A123" s="116"/>
    </row>
    <row r="124" spans="1:1" ht="15" x14ac:dyDescent="0.25">
      <c r="A124" s="116"/>
    </row>
    <row r="125" spans="1:1" x14ac:dyDescent="0.2">
      <c r="A125" s="109" t="s">
        <v>1905</v>
      </c>
    </row>
    <row r="126" spans="1:1" x14ac:dyDescent="0.2">
      <c r="A126" s="109" t="s">
        <v>1906</v>
      </c>
    </row>
    <row r="127" spans="1:1" x14ac:dyDescent="0.2">
      <c r="A127" s="109" t="s">
        <v>1907</v>
      </c>
    </row>
    <row r="128" spans="1:1" x14ac:dyDescent="0.2">
      <c r="A128" s="109" t="s">
        <v>1908</v>
      </c>
    </row>
    <row r="129" spans="1:1" x14ac:dyDescent="0.2">
      <c r="A129" s="109" t="s">
        <v>1909</v>
      </c>
    </row>
    <row r="130" spans="1:1" x14ac:dyDescent="0.2">
      <c r="A130" s="109" t="s">
        <v>1910</v>
      </c>
    </row>
    <row r="131" spans="1:1" x14ac:dyDescent="0.2">
      <c r="A131" s="109" t="s">
        <v>1911</v>
      </c>
    </row>
    <row r="132" spans="1:1" x14ac:dyDescent="0.2">
      <c r="A132" s="109" t="s">
        <v>1912</v>
      </c>
    </row>
    <row r="133" spans="1:1" x14ac:dyDescent="0.2">
      <c r="A133" s="109" t="s">
        <v>1913</v>
      </c>
    </row>
    <row r="134" spans="1:1" x14ac:dyDescent="0.2">
      <c r="A134" s="109" t="s">
        <v>1914</v>
      </c>
    </row>
    <row r="135" spans="1:1" x14ac:dyDescent="0.2">
      <c r="A135" s="109" t="s">
        <v>1915</v>
      </c>
    </row>
    <row r="136" spans="1:1" x14ac:dyDescent="0.2">
      <c r="A136" s="109" t="s">
        <v>1831</v>
      </c>
    </row>
    <row r="137" spans="1:1" x14ac:dyDescent="0.2">
      <c r="A137" s="109" t="s">
        <v>1916</v>
      </c>
    </row>
    <row r="138" spans="1:1" x14ac:dyDescent="0.2">
      <c r="A138" s="109" t="s">
        <v>1917</v>
      </c>
    </row>
    <row r="139" spans="1:1" x14ac:dyDescent="0.2">
      <c r="A139" s="109" t="s">
        <v>1918</v>
      </c>
    </row>
    <row r="140" spans="1:1" x14ac:dyDescent="0.2">
      <c r="A140" s="109" t="s">
        <v>1919</v>
      </c>
    </row>
    <row r="141" spans="1:1" x14ac:dyDescent="0.2">
      <c r="A141" s="109" t="s">
        <v>1920</v>
      </c>
    </row>
    <row r="142" spans="1:1" x14ac:dyDescent="0.2">
      <c r="A142" s="109" t="s">
        <v>1921</v>
      </c>
    </row>
    <row r="143" spans="1:1" x14ac:dyDescent="0.2">
      <c r="A143" s="109" t="s">
        <v>1922</v>
      </c>
    </row>
    <row r="144" spans="1:1" x14ac:dyDescent="0.2">
      <c r="A144" s="109" t="s">
        <v>1923</v>
      </c>
    </row>
    <row r="145" spans="1:1" x14ac:dyDescent="0.2">
      <c r="A145" s="109" t="s">
        <v>1924</v>
      </c>
    </row>
    <row r="146" spans="1:1" x14ac:dyDescent="0.2">
      <c r="A146" s="109" t="s">
        <v>1925</v>
      </c>
    </row>
    <row r="147" spans="1:1" x14ac:dyDescent="0.2">
      <c r="A147" s="109" t="s">
        <v>1926</v>
      </c>
    </row>
    <row r="148" spans="1:1" x14ac:dyDescent="0.2">
      <c r="A148" s="109" t="s">
        <v>1927</v>
      </c>
    </row>
    <row r="149" spans="1:1" x14ac:dyDescent="0.2">
      <c r="A149" s="109" t="s">
        <v>1928</v>
      </c>
    </row>
    <row r="150" spans="1:1" x14ac:dyDescent="0.2">
      <c r="A150" s="109" t="s">
        <v>1929</v>
      </c>
    </row>
    <row r="151" spans="1:1" x14ac:dyDescent="0.2">
      <c r="A151" s="109" t="s">
        <v>1930</v>
      </c>
    </row>
    <row r="152" spans="1:1" x14ac:dyDescent="0.2">
      <c r="A152" s="109" t="s">
        <v>1931</v>
      </c>
    </row>
    <row r="153" spans="1:1" x14ac:dyDescent="0.2">
      <c r="A153" s="109" t="s">
        <v>1932</v>
      </c>
    </row>
    <row r="154" spans="1:1" x14ac:dyDescent="0.2">
      <c r="A154" s="109" t="s">
        <v>1933</v>
      </c>
    </row>
    <row r="155" spans="1:1" x14ac:dyDescent="0.2">
      <c r="A155" s="109" t="s">
        <v>1934</v>
      </c>
    </row>
    <row r="156" spans="1:1" x14ac:dyDescent="0.2">
      <c r="A156" s="109" t="s">
        <v>1935</v>
      </c>
    </row>
    <row r="157" spans="1:1" x14ac:dyDescent="0.2">
      <c r="A157" s="109" t="s">
        <v>1936</v>
      </c>
    </row>
    <row r="158" spans="1:1" x14ac:dyDescent="0.2">
      <c r="A158" s="109" t="s">
        <v>1937</v>
      </c>
    </row>
    <row r="159" spans="1:1" x14ac:dyDescent="0.2">
      <c r="A159" s="109" t="s">
        <v>1938</v>
      </c>
    </row>
    <row r="160" spans="1:1" x14ac:dyDescent="0.2">
      <c r="A160" s="109" t="s">
        <v>1939</v>
      </c>
    </row>
    <row r="161" spans="1:1" x14ac:dyDescent="0.2">
      <c r="A161" s="109" t="s">
        <v>1940</v>
      </c>
    </row>
    <row r="162" spans="1:1" ht="15" x14ac:dyDescent="0.25">
      <c r="A162" s="116"/>
    </row>
    <row r="163" spans="1:1" ht="15" x14ac:dyDescent="0.25">
      <c r="A163" s="116"/>
    </row>
    <row r="164" spans="1:1" x14ac:dyDescent="0.2">
      <c r="A164" s="110" t="s">
        <v>1833</v>
      </c>
    </row>
    <row r="165" spans="1:1" x14ac:dyDescent="0.2">
      <c r="A165" s="110" t="s">
        <v>1941</v>
      </c>
    </row>
    <row r="166" spans="1:1" ht="15" x14ac:dyDescent="0.25">
      <c r="A166" s="116"/>
    </row>
    <row r="167" spans="1:1" ht="15" x14ac:dyDescent="0.25">
      <c r="A167" s="116"/>
    </row>
    <row r="168" spans="1:1" x14ac:dyDescent="0.2">
      <c r="A168" s="110" t="s">
        <v>1942</v>
      </c>
    </row>
    <row r="169" spans="1:1" x14ac:dyDescent="0.2">
      <c r="A169" s="110" t="s">
        <v>1943</v>
      </c>
    </row>
    <row r="170" spans="1:1" x14ac:dyDescent="0.2">
      <c r="A170" s="110" t="s">
        <v>1835</v>
      </c>
    </row>
    <row r="171" spans="1:1" x14ac:dyDescent="0.2">
      <c r="A171" s="110" t="s">
        <v>1944</v>
      </c>
    </row>
    <row r="172" spans="1:1" ht="15" x14ac:dyDescent="0.25">
      <c r="A172" s="116"/>
    </row>
    <row r="173" spans="1:1" ht="15" x14ac:dyDescent="0.25">
      <c r="A173" s="116"/>
    </row>
    <row r="174" spans="1:1" x14ac:dyDescent="0.2">
      <c r="A174" s="110" t="s">
        <v>1945</v>
      </c>
    </row>
    <row r="175" spans="1:1" x14ac:dyDescent="0.2">
      <c r="A175" s="110" t="s">
        <v>1946</v>
      </c>
    </row>
    <row r="176" spans="1:1" x14ac:dyDescent="0.2">
      <c r="A176" s="110" t="s">
        <v>1837</v>
      </c>
    </row>
    <row r="177" spans="1:1" x14ac:dyDescent="0.2">
      <c r="A177" s="110" t="s">
        <v>1947</v>
      </c>
    </row>
    <row r="178" spans="1:1" x14ac:dyDescent="0.2">
      <c r="A178" s="110" t="s">
        <v>1948</v>
      </c>
    </row>
    <row r="179" spans="1:1" x14ac:dyDescent="0.2">
      <c r="A179" s="110" t="s">
        <v>1949</v>
      </c>
    </row>
  </sheetData>
  <autoFilter ref="N1:N182"/>
  <mergeCells count="169">
    <mergeCell ref="B67:D67"/>
    <mergeCell ref="E67:F67"/>
    <mergeCell ref="G67:H67"/>
    <mergeCell ref="I67:J67"/>
    <mergeCell ref="K67:L67"/>
    <mergeCell ref="A70:L70"/>
    <mergeCell ref="B71:C71"/>
    <mergeCell ref="D71:L71"/>
    <mergeCell ref="B68:D68"/>
    <mergeCell ref="E68:F68"/>
    <mergeCell ref="G68:H68"/>
    <mergeCell ref="I68:J68"/>
    <mergeCell ref="K68:L68"/>
    <mergeCell ref="B69:D69"/>
    <mergeCell ref="E69:F69"/>
    <mergeCell ref="G69:H69"/>
    <mergeCell ref="I69:J69"/>
    <mergeCell ref="K69:L69"/>
    <mergeCell ref="E65:F65"/>
    <mergeCell ref="G65:H65"/>
    <mergeCell ref="I65:J65"/>
    <mergeCell ref="K65:L65"/>
    <mergeCell ref="B66:D66"/>
    <mergeCell ref="E66:F66"/>
    <mergeCell ref="G66:H66"/>
    <mergeCell ref="I66:J66"/>
    <mergeCell ref="K66:L66"/>
    <mergeCell ref="E62:F62"/>
    <mergeCell ref="G62:H62"/>
    <mergeCell ref="I62:J62"/>
    <mergeCell ref="K62:L62"/>
    <mergeCell ref="B63:D63"/>
    <mergeCell ref="E63:F63"/>
    <mergeCell ref="G63:H63"/>
    <mergeCell ref="K63:L63"/>
    <mergeCell ref="A58:L58"/>
    <mergeCell ref="A59:A69"/>
    <mergeCell ref="B59:L59"/>
    <mergeCell ref="B60:D60"/>
    <mergeCell ref="E60:F60"/>
    <mergeCell ref="G60:H60"/>
    <mergeCell ref="I60:J60"/>
    <mergeCell ref="K60:L60"/>
    <mergeCell ref="B61:D61"/>
    <mergeCell ref="B62:D62"/>
    <mergeCell ref="B64:D64"/>
    <mergeCell ref="E64:F64"/>
    <mergeCell ref="G64:H64"/>
    <mergeCell ref="I64:J64"/>
    <mergeCell ref="K64:L64"/>
    <mergeCell ref="B65:D65"/>
    <mergeCell ref="B56:C56"/>
    <mergeCell ref="D56:J56"/>
    <mergeCell ref="K56:L56"/>
    <mergeCell ref="O56:P56"/>
    <mergeCell ref="B57:C57"/>
    <mergeCell ref="D57:J57"/>
    <mergeCell ref="K57:L57"/>
    <mergeCell ref="B54:C54"/>
    <mergeCell ref="D54:J54"/>
    <mergeCell ref="K54:L54"/>
    <mergeCell ref="O54:P54"/>
    <mergeCell ref="B55:C55"/>
    <mergeCell ref="D55:J55"/>
    <mergeCell ref="K55:L55"/>
    <mergeCell ref="O55:P55"/>
    <mergeCell ref="B43:C43"/>
    <mergeCell ref="B44:C44"/>
    <mergeCell ref="B45:C45"/>
    <mergeCell ref="A46:L46"/>
    <mergeCell ref="A47:A57"/>
    <mergeCell ref="B47:L47"/>
    <mergeCell ref="B48:C48"/>
    <mergeCell ref="D48:J48"/>
    <mergeCell ref="K48:L48"/>
    <mergeCell ref="B49:C49"/>
    <mergeCell ref="B52:C52"/>
    <mergeCell ref="D52:J52"/>
    <mergeCell ref="K52:L52"/>
    <mergeCell ref="B53:C53"/>
    <mergeCell ref="D53:J53"/>
    <mergeCell ref="K53:L53"/>
    <mergeCell ref="D49:J49"/>
    <mergeCell ref="K49:L49"/>
    <mergeCell ref="B50:C50"/>
    <mergeCell ref="D50:J50"/>
    <mergeCell ref="K50:L50"/>
    <mergeCell ref="B51:C51"/>
    <mergeCell ref="D51:J51"/>
    <mergeCell ref="K51:L51"/>
    <mergeCell ref="B38:C38"/>
    <mergeCell ref="D38:L38"/>
    <mergeCell ref="A39:L39"/>
    <mergeCell ref="A40:C40"/>
    <mergeCell ref="B41:C41"/>
    <mergeCell ref="B42:C42"/>
    <mergeCell ref="A36:L36"/>
    <mergeCell ref="B37:C37"/>
    <mergeCell ref="D37:E37"/>
    <mergeCell ref="F37:G37"/>
    <mergeCell ref="H37:I37"/>
    <mergeCell ref="J37:L37"/>
    <mergeCell ref="B33:C33"/>
    <mergeCell ref="D33:L33"/>
    <mergeCell ref="B34:C34"/>
    <mergeCell ref="D34:L34"/>
    <mergeCell ref="B35:C35"/>
    <mergeCell ref="D35:L35"/>
    <mergeCell ref="B29:C29"/>
    <mergeCell ref="D29:L29"/>
    <mergeCell ref="A30:L30"/>
    <mergeCell ref="B31:C31"/>
    <mergeCell ref="D31:L31"/>
    <mergeCell ref="B32:C32"/>
    <mergeCell ref="D32:L32"/>
    <mergeCell ref="B26:C26"/>
    <mergeCell ref="D26:L26"/>
    <mergeCell ref="B27:C27"/>
    <mergeCell ref="D27:L27"/>
    <mergeCell ref="B28:C28"/>
    <mergeCell ref="D28:L28"/>
    <mergeCell ref="A22:L22"/>
    <mergeCell ref="B23:C23"/>
    <mergeCell ref="D23:L23"/>
    <mergeCell ref="B24:C24"/>
    <mergeCell ref="D24:L24"/>
    <mergeCell ref="B25:C25"/>
    <mergeCell ref="D25:L25"/>
    <mergeCell ref="A19:L19"/>
    <mergeCell ref="B20:C20"/>
    <mergeCell ref="D20:L20"/>
    <mergeCell ref="B21:C21"/>
    <mergeCell ref="D21:L21"/>
    <mergeCell ref="B15:D15"/>
    <mergeCell ref="E15:L15"/>
    <mergeCell ref="B16:D16"/>
    <mergeCell ref="E16:L16"/>
    <mergeCell ref="B17:D17"/>
    <mergeCell ref="E17:L1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L1"/>
    <mergeCell ref="B2:E2"/>
    <mergeCell ref="F2:L2"/>
    <mergeCell ref="A3:L3"/>
    <mergeCell ref="A4:L4"/>
    <mergeCell ref="B5:D5"/>
    <mergeCell ref="E5:L5"/>
    <mergeCell ref="A6:A7"/>
    <mergeCell ref="B6:D7"/>
    <mergeCell ref="E6:L6"/>
    <mergeCell ref="F7:H7"/>
    <mergeCell ref="J7:L7"/>
  </mergeCells>
  <conditionalFormatting sqref="D27">
    <cfRule type="containsText" dxfId="10" priority="3" stopIfTrue="1" operator="containsText" text="wybierz">
      <formula>NOT(ISERROR(SEARCH("wybierz",D27)))</formula>
    </cfRule>
  </conditionalFormatting>
  <conditionalFormatting sqref="D24:D26">
    <cfRule type="containsText" dxfId="9" priority="4" stopIfTrue="1" operator="containsText" text="wybierz">
      <formula>NOT(ISERROR(SEARCH("wybierz",D24)))</formula>
    </cfRule>
  </conditionalFormatting>
  <conditionalFormatting sqref="D28">
    <cfRule type="containsText" dxfId="8" priority="2" stopIfTrue="1" operator="containsText" text="wybierz">
      <formula>NOT(ISERROR(SEARCH("wybierz",D28)))</formula>
    </cfRule>
  </conditionalFormatting>
  <conditionalFormatting sqref="F37:G37">
    <cfRule type="containsText" dxfId="7" priority="1" stopIfTrue="1" operator="containsText" text="wybierz">
      <formula>NOT(ISERROR(SEARCH("wybierz",F37)))</formula>
    </cfRule>
  </conditionalFormatting>
  <dataValidations count="7">
    <dataValidation type="list" allowBlank="1" showInputMessage="1" showErrorMessage="1" prompt="wybierz PI z listy" sqref="D25:L25">
      <formula1>$A$163:$A$168</formula1>
    </dataValidation>
    <dataValidation type="list" allowBlank="1" showInputMessage="1" showErrorMessage="1" prompt="wybierz fundusz" sqref="D23:L23">
      <formula1>$A$153:$A$154</formula1>
    </dataValidation>
    <dataValidation type="list" allowBlank="1" showInputMessage="1" showErrorMessage="1" prompt="wybierz Cel Tematyczny" sqref="D24:L24">
      <formula1>$A$157:$A$160</formula1>
    </dataValidation>
    <dataValidation type="list" allowBlank="1" showInputMessage="1" showErrorMessage="1" sqref="D20:L20">
      <formula1>$A$108:$A$111</formula1>
    </dataValidation>
    <dataValidation type="list" allowBlank="1" showInputMessage="1" showErrorMessage="1" prompt="wybierz narzędzie PP" sqref="D21:L21">
      <formula1>$A$114:$A$150</formula1>
    </dataValidation>
    <dataValidation type="list" allowBlank="1" showInputMessage="1" showErrorMessage="1" prompt="wybierz Program z listy" sqref="E12:L12">
      <formula1>$A$88:$A$105</formula1>
    </dataValidation>
    <dataValidation allowBlank="1" showInputMessage="1" showErrorMessage="1" prompt="zgodnie z właściwym PO" sqref="E13:L15"/>
  </dataValidations>
  <pageMargins left="0.25" right="0.25" top="0.75" bottom="0.75" header="0.3" footer="0.3"/>
  <pageSetup paperSize="9" scale="68" fitToHeight="0" orientation="portrait" r:id="rId1"/>
  <headerFooter>
    <oddHeader>&amp;CZałącznik 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Q180"/>
  <sheetViews>
    <sheetView topLeftCell="A41" zoomScale="80" zoomScaleNormal="80" zoomScaleSheetLayoutView="30" workbookViewId="0">
      <selection activeCell="D41" sqref="D41"/>
    </sheetView>
  </sheetViews>
  <sheetFormatPr defaultColWidth="9.140625" defaultRowHeight="12.75" outlineLevelRow="1" x14ac:dyDescent="0.2"/>
  <cols>
    <col min="1" max="1" width="5.140625" style="84" customWidth="1"/>
    <col min="2" max="2" width="9.140625" style="84"/>
    <col min="3" max="3" width="18.5703125" style="84" customWidth="1"/>
    <col min="4" max="4" width="11.5703125" style="84" customWidth="1"/>
    <col min="5" max="6" width="11.140625" style="84" customWidth="1"/>
    <col min="7" max="7" width="10.28515625" style="84" customWidth="1"/>
    <col min="8" max="8" width="11.42578125" style="84" customWidth="1"/>
    <col min="9" max="9" width="10.7109375" style="84" customWidth="1"/>
    <col min="10" max="11" width="11" style="84" customWidth="1"/>
    <col min="12" max="12" width="21" style="84" customWidth="1"/>
    <col min="13" max="13" width="12.28515625" style="84" bestFit="1" customWidth="1"/>
    <col min="14" max="14" width="17.7109375" style="84" customWidth="1"/>
    <col min="15" max="15" width="49.7109375" style="84" customWidth="1"/>
    <col min="16" max="16" width="9.140625" style="84"/>
    <col min="17" max="17" width="9.85546875" style="84" bestFit="1" customWidth="1"/>
    <col min="18" max="16384" width="9.140625" style="84"/>
  </cols>
  <sheetData>
    <row r="1" spans="1:14" ht="41.25" customHeight="1" x14ac:dyDescent="0.2">
      <c r="A1" s="727" t="s">
        <v>2207</v>
      </c>
      <c r="B1" s="728"/>
      <c r="C1" s="728"/>
      <c r="D1" s="728"/>
      <c r="E1" s="728"/>
      <c r="F1" s="728"/>
      <c r="G1" s="728"/>
      <c r="H1" s="728"/>
      <c r="I1" s="728"/>
      <c r="J1" s="728"/>
      <c r="K1" s="728"/>
      <c r="L1" s="729"/>
      <c r="N1" s="84" t="s">
        <v>1810</v>
      </c>
    </row>
    <row r="2" spans="1:14" ht="30" customHeight="1" thickBot="1" x14ac:dyDescent="0.25">
      <c r="A2" s="151">
        <v>1</v>
      </c>
      <c r="B2" s="730" t="s">
        <v>1811</v>
      </c>
      <c r="C2" s="730"/>
      <c r="D2" s="730"/>
      <c r="E2" s="731"/>
      <c r="F2" s="732" t="s">
        <v>1975</v>
      </c>
      <c r="G2" s="732"/>
      <c r="H2" s="732"/>
      <c r="I2" s="732"/>
      <c r="J2" s="732"/>
      <c r="K2" s="732"/>
      <c r="L2" s="733"/>
      <c r="N2" s="84" t="s">
        <v>1812</v>
      </c>
    </row>
    <row r="3" spans="1:14" ht="15" customHeight="1" thickBot="1" x14ac:dyDescent="0.25">
      <c r="A3" s="734"/>
      <c r="B3" s="735"/>
      <c r="C3" s="735"/>
      <c r="D3" s="735"/>
      <c r="E3" s="735"/>
      <c r="F3" s="735"/>
      <c r="G3" s="735"/>
      <c r="H3" s="735"/>
      <c r="I3" s="735"/>
      <c r="J3" s="735"/>
      <c r="K3" s="735"/>
      <c r="L3" s="736"/>
    </row>
    <row r="4" spans="1:14" ht="30" customHeight="1" x14ac:dyDescent="0.25">
      <c r="A4" s="737" t="s">
        <v>0</v>
      </c>
      <c r="B4" s="738"/>
      <c r="C4" s="738"/>
      <c r="D4" s="738"/>
      <c r="E4" s="738"/>
      <c r="F4" s="738"/>
      <c r="G4" s="738"/>
      <c r="H4" s="738"/>
      <c r="I4" s="738"/>
      <c r="J4" s="738"/>
      <c r="K4" s="739"/>
      <c r="L4" s="740"/>
    </row>
    <row r="5" spans="1:14" ht="30" customHeight="1" x14ac:dyDescent="0.2">
      <c r="A5" s="206">
        <v>2</v>
      </c>
      <c r="B5" s="741" t="s">
        <v>1813</v>
      </c>
      <c r="C5" s="741"/>
      <c r="D5" s="741"/>
      <c r="E5" s="742" t="s">
        <v>2115</v>
      </c>
      <c r="F5" s="742"/>
      <c r="G5" s="742"/>
      <c r="H5" s="742"/>
      <c r="I5" s="742"/>
      <c r="J5" s="742"/>
      <c r="K5" s="742"/>
      <c r="L5" s="743"/>
      <c r="N5" s="84" t="s">
        <v>1814</v>
      </c>
    </row>
    <row r="6" spans="1:14" ht="30" customHeight="1" x14ac:dyDescent="0.2">
      <c r="A6" s="744">
        <v>3</v>
      </c>
      <c r="B6" s="741" t="s">
        <v>1815</v>
      </c>
      <c r="C6" s="741"/>
      <c r="D6" s="741"/>
      <c r="E6" s="742" t="s">
        <v>2116</v>
      </c>
      <c r="F6" s="742"/>
      <c r="G6" s="742"/>
      <c r="H6" s="742"/>
      <c r="I6" s="742"/>
      <c r="J6" s="742"/>
      <c r="K6" s="742"/>
      <c r="L6" s="743"/>
      <c r="N6" s="84" t="s">
        <v>1816</v>
      </c>
    </row>
    <row r="7" spans="1:14" ht="30" customHeight="1" x14ac:dyDescent="0.2">
      <c r="A7" s="744"/>
      <c r="B7" s="741"/>
      <c r="C7" s="741"/>
      <c r="D7" s="741"/>
      <c r="E7" s="152" t="s">
        <v>1817</v>
      </c>
      <c r="F7" s="745" t="s">
        <v>2117</v>
      </c>
      <c r="G7" s="745"/>
      <c r="H7" s="745"/>
      <c r="I7" s="152" t="s">
        <v>1818</v>
      </c>
      <c r="J7" s="746">
        <v>2466</v>
      </c>
      <c r="K7" s="747"/>
      <c r="L7" s="748"/>
    </row>
    <row r="8" spans="1:14" ht="30" hidden="1" customHeight="1" outlineLevel="1" x14ac:dyDescent="0.2">
      <c r="A8" s="749" t="s">
        <v>2150</v>
      </c>
      <c r="B8" s="750" t="s">
        <v>2151</v>
      </c>
      <c r="C8" s="750"/>
      <c r="D8" s="750"/>
      <c r="E8" s="751" t="s">
        <v>2152</v>
      </c>
      <c r="F8" s="751"/>
      <c r="G8" s="745" t="s">
        <v>240</v>
      </c>
      <c r="H8" s="745"/>
      <c r="I8" s="745"/>
      <c r="J8" s="745"/>
      <c r="K8" s="745"/>
      <c r="L8" s="752"/>
      <c r="N8" s="84" t="s">
        <v>2154</v>
      </c>
    </row>
    <row r="9" spans="1:14" ht="30" hidden="1" customHeight="1" outlineLevel="1" x14ac:dyDescent="0.2">
      <c r="A9" s="749"/>
      <c r="B9" s="750"/>
      <c r="C9" s="750"/>
      <c r="D9" s="750"/>
      <c r="E9" s="240" t="s">
        <v>1817</v>
      </c>
      <c r="F9" s="745" t="s">
        <v>2117</v>
      </c>
      <c r="G9" s="745"/>
      <c r="H9" s="745"/>
      <c r="I9" s="240" t="s">
        <v>2155</v>
      </c>
      <c r="J9" s="746" t="s">
        <v>1124</v>
      </c>
      <c r="K9" s="747"/>
      <c r="L9" s="748"/>
    </row>
    <row r="10" spans="1:14" ht="30" customHeight="1" collapsed="1" x14ac:dyDescent="0.2">
      <c r="A10" s="744">
        <v>4</v>
      </c>
      <c r="B10" s="741" t="s">
        <v>1819</v>
      </c>
      <c r="C10" s="741"/>
      <c r="D10" s="741"/>
      <c r="E10" s="742" t="s">
        <v>1820</v>
      </c>
      <c r="F10" s="742"/>
      <c r="G10" s="742"/>
      <c r="H10" s="742"/>
      <c r="I10" s="742"/>
      <c r="J10" s="742"/>
      <c r="K10" s="742"/>
      <c r="L10" s="743"/>
      <c r="N10" s="84" t="s">
        <v>1812</v>
      </c>
    </row>
    <row r="11" spans="1:14" ht="30" customHeight="1" x14ac:dyDescent="0.2">
      <c r="A11" s="744"/>
      <c r="B11" s="741"/>
      <c r="C11" s="741"/>
      <c r="D11" s="741"/>
      <c r="E11" s="152" t="s">
        <v>1817</v>
      </c>
      <c r="F11" s="745" t="s">
        <v>2118</v>
      </c>
      <c r="G11" s="745"/>
      <c r="H11" s="745"/>
      <c r="I11" s="152" t="s">
        <v>1818</v>
      </c>
      <c r="J11" s="746" t="s">
        <v>2118</v>
      </c>
      <c r="K11" s="747"/>
      <c r="L11" s="748"/>
    </row>
    <row r="12" spans="1:14" ht="30" customHeight="1" x14ac:dyDescent="0.2">
      <c r="A12" s="206">
        <v>5</v>
      </c>
      <c r="B12" s="741" t="s">
        <v>11</v>
      </c>
      <c r="C12" s="741"/>
      <c r="D12" s="741"/>
      <c r="E12" s="400" t="s">
        <v>14</v>
      </c>
      <c r="F12" s="400"/>
      <c r="G12" s="400"/>
      <c r="H12" s="400"/>
      <c r="I12" s="400"/>
      <c r="J12" s="400"/>
      <c r="K12" s="753"/>
      <c r="L12" s="754"/>
      <c r="N12" s="84" t="s">
        <v>1812</v>
      </c>
    </row>
    <row r="13" spans="1:14" ht="33" customHeight="1" x14ac:dyDescent="0.2">
      <c r="A13" s="206">
        <v>6</v>
      </c>
      <c r="B13" s="741" t="s">
        <v>1822</v>
      </c>
      <c r="C13" s="741"/>
      <c r="D13" s="741"/>
      <c r="E13" s="664" t="s">
        <v>1823</v>
      </c>
      <c r="F13" s="664"/>
      <c r="G13" s="664"/>
      <c r="H13" s="664"/>
      <c r="I13" s="664"/>
      <c r="J13" s="664"/>
      <c r="K13" s="664"/>
      <c r="L13" s="665"/>
      <c r="N13" s="84" t="s">
        <v>1812</v>
      </c>
    </row>
    <row r="14" spans="1:14" ht="30" customHeight="1" x14ac:dyDescent="0.2">
      <c r="A14" s="206">
        <v>7</v>
      </c>
      <c r="B14" s="741" t="s">
        <v>1824</v>
      </c>
      <c r="C14" s="741"/>
      <c r="D14" s="741"/>
      <c r="E14" s="400" t="s">
        <v>1825</v>
      </c>
      <c r="F14" s="400"/>
      <c r="G14" s="400"/>
      <c r="H14" s="400"/>
      <c r="I14" s="400"/>
      <c r="J14" s="400"/>
      <c r="K14" s="400"/>
      <c r="L14" s="401"/>
      <c r="N14" s="84" t="s">
        <v>1812</v>
      </c>
    </row>
    <row r="15" spans="1:14" ht="30" customHeight="1" x14ac:dyDescent="0.2">
      <c r="A15" s="206">
        <v>8</v>
      </c>
      <c r="B15" s="741" t="s">
        <v>1826</v>
      </c>
      <c r="C15" s="741"/>
      <c r="D15" s="741"/>
      <c r="E15" s="437" t="s">
        <v>1821</v>
      </c>
      <c r="F15" s="437"/>
      <c r="G15" s="437"/>
      <c r="H15" s="437"/>
      <c r="I15" s="437"/>
      <c r="J15" s="437"/>
      <c r="K15" s="437"/>
      <c r="L15" s="438"/>
      <c r="N15" s="84" t="s">
        <v>1812</v>
      </c>
    </row>
    <row r="16" spans="1:14" ht="54.75" customHeight="1" thickBot="1" x14ac:dyDescent="0.25">
      <c r="A16" s="206">
        <v>9</v>
      </c>
      <c r="B16" s="741" t="s">
        <v>2</v>
      </c>
      <c r="C16" s="741"/>
      <c r="D16" s="741"/>
      <c r="E16" s="756" t="s">
        <v>2149</v>
      </c>
      <c r="F16" s="756"/>
      <c r="G16" s="756"/>
      <c r="H16" s="756"/>
      <c r="I16" s="756"/>
      <c r="J16" s="756"/>
      <c r="K16" s="756"/>
      <c r="L16" s="757"/>
      <c r="N16" s="84" t="s">
        <v>1812</v>
      </c>
    </row>
    <row r="17" spans="1:15" ht="54.75" hidden="1" customHeight="1" outlineLevel="1" thickBot="1" x14ac:dyDescent="0.25">
      <c r="A17" s="241" t="s">
        <v>2157</v>
      </c>
      <c r="B17" s="758" t="s">
        <v>2158</v>
      </c>
      <c r="C17" s="758"/>
      <c r="D17" s="758"/>
      <c r="E17" s="759" t="s">
        <v>2208</v>
      </c>
      <c r="F17" s="759"/>
      <c r="G17" s="759"/>
      <c r="H17" s="759"/>
      <c r="I17" s="759"/>
      <c r="J17" s="759"/>
      <c r="K17" s="759"/>
      <c r="L17" s="760"/>
      <c r="N17" s="84" t="s">
        <v>2160</v>
      </c>
    </row>
    <row r="18" spans="1:15" ht="15" customHeight="1" collapsed="1" thickBot="1" x14ac:dyDescent="0.25">
      <c r="A18" s="734"/>
      <c r="B18" s="735"/>
      <c r="C18" s="735"/>
      <c r="D18" s="735"/>
      <c r="E18" s="735"/>
      <c r="F18" s="735"/>
      <c r="G18" s="735"/>
      <c r="H18" s="735"/>
      <c r="I18" s="735"/>
      <c r="J18" s="735"/>
      <c r="K18" s="735"/>
      <c r="L18" s="736"/>
    </row>
    <row r="19" spans="1:15" ht="30" customHeight="1" x14ac:dyDescent="0.2">
      <c r="A19" s="737" t="s">
        <v>1827</v>
      </c>
      <c r="B19" s="738"/>
      <c r="C19" s="738"/>
      <c r="D19" s="738"/>
      <c r="E19" s="738"/>
      <c r="F19" s="738"/>
      <c r="G19" s="738"/>
      <c r="H19" s="738"/>
      <c r="I19" s="738"/>
      <c r="J19" s="738"/>
      <c r="K19" s="738"/>
      <c r="L19" s="755"/>
    </row>
    <row r="20" spans="1:15" ht="41.25" customHeight="1" x14ac:dyDescent="0.2">
      <c r="A20" s="206">
        <v>10</v>
      </c>
      <c r="B20" s="431" t="s">
        <v>1828</v>
      </c>
      <c r="C20" s="431"/>
      <c r="D20" s="432" t="s">
        <v>1829</v>
      </c>
      <c r="E20" s="432"/>
      <c r="F20" s="432"/>
      <c r="G20" s="432"/>
      <c r="H20" s="432"/>
      <c r="I20" s="432"/>
      <c r="J20" s="432"/>
      <c r="K20" s="432"/>
      <c r="L20" s="433"/>
      <c r="N20" s="84" t="s">
        <v>1812</v>
      </c>
    </row>
    <row r="21" spans="1:15" ht="50.25" customHeight="1" thickBot="1" x14ac:dyDescent="0.25">
      <c r="A21" s="207">
        <v>11</v>
      </c>
      <c r="B21" s="434" t="s">
        <v>1830</v>
      </c>
      <c r="C21" s="434"/>
      <c r="D21" s="435" t="s">
        <v>1831</v>
      </c>
      <c r="E21" s="435"/>
      <c r="F21" s="435"/>
      <c r="G21" s="435"/>
      <c r="H21" s="435"/>
      <c r="I21" s="435"/>
      <c r="J21" s="435"/>
      <c r="K21" s="435"/>
      <c r="L21" s="436"/>
      <c r="N21" s="84" t="s">
        <v>1812</v>
      </c>
    </row>
    <row r="22" spans="1:15" ht="30" customHeight="1" x14ac:dyDescent="0.2">
      <c r="A22" s="200">
        <v>12</v>
      </c>
      <c r="B22" s="463" t="s">
        <v>1832</v>
      </c>
      <c r="C22" s="463"/>
      <c r="D22" s="675" t="s">
        <v>1833</v>
      </c>
      <c r="E22" s="675"/>
      <c r="F22" s="675"/>
      <c r="G22" s="675"/>
      <c r="H22" s="675"/>
      <c r="I22" s="675"/>
      <c r="J22" s="675"/>
      <c r="K22" s="675"/>
      <c r="L22" s="676"/>
      <c r="N22" s="84" t="s">
        <v>1812</v>
      </c>
    </row>
    <row r="23" spans="1:15" ht="30" customHeight="1" x14ac:dyDescent="0.2">
      <c r="A23" s="201">
        <v>13</v>
      </c>
      <c r="B23" s="431" t="s">
        <v>1834</v>
      </c>
      <c r="C23" s="431"/>
      <c r="D23" s="673" t="s">
        <v>1835</v>
      </c>
      <c r="E23" s="673"/>
      <c r="F23" s="673"/>
      <c r="G23" s="673"/>
      <c r="H23" s="673"/>
      <c r="I23" s="673"/>
      <c r="J23" s="673"/>
      <c r="K23" s="673"/>
      <c r="L23" s="674"/>
      <c r="N23" s="84" t="s">
        <v>1812</v>
      </c>
    </row>
    <row r="24" spans="1:15" ht="63" customHeight="1" x14ac:dyDescent="0.2">
      <c r="A24" s="201">
        <v>14</v>
      </c>
      <c r="B24" s="431" t="s">
        <v>1836</v>
      </c>
      <c r="C24" s="431"/>
      <c r="D24" s="673" t="s">
        <v>1837</v>
      </c>
      <c r="E24" s="673"/>
      <c r="F24" s="673"/>
      <c r="G24" s="673"/>
      <c r="H24" s="673"/>
      <c r="I24" s="673"/>
      <c r="J24" s="673"/>
      <c r="K24" s="673"/>
      <c r="L24" s="674"/>
      <c r="N24" s="84" t="s">
        <v>1812</v>
      </c>
    </row>
    <row r="25" spans="1:15" ht="82.5" customHeight="1" x14ac:dyDescent="0.2">
      <c r="A25" s="201">
        <v>15</v>
      </c>
      <c r="B25" s="431" t="s">
        <v>1838</v>
      </c>
      <c r="C25" s="431"/>
      <c r="D25" s="761" t="s">
        <v>2148</v>
      </c>
      <c r="E25" s="761"/>
      <c r="F25" s="761"/>
      <c r="G25" s="761"/>
      <c r="H25" s="761"/>
      <c r="I25" s="761"/>
      <c r="J25" s="761"/>
      <c r="K25" s="761"/>
      <c r="L25" s="762"/>
      <c r="M25" s="153"/>
      <c r="N25" s="84" t="s">
        <v>1812</v>
      </c>
    </row>
    <row r="26" spans="1:15" ht="409.15" customHeight="1" x14ac:dyDescent="0.2">
      <c r="A26" s="446">
        <v>16</v>
      </c>
      <c r="B26" s="448" t="s">
        <v>1839</v>
      </c>
      <c r="C26" s="449"/>
      <c r="D26" s="763" t="s">
        <v>2209</v>
      </c>
      <c r="E26" s="764"/>
      <c r="F26" s="764"/>
      <c r="G26" s="764"/>
      <c r="H26" s="764"/>
      <c r="I26" s="764"/>
      <c r="J26" s="764"/>
      <c r="K26" s="764"/>
      <c r="L26" s="765"/>
      <c r="N26" s="84" t="s">
        <v>1840</v>
      </c>
    </row>
    <row r="27" spans="1:15" ht="384" customHeight="1" x14ac:dyDescent="0.2">
      <c r="A27" s="447"/>
      <c r="B27" s="450"/>
      <c r="C27" s="451"/>
      <c r="D27" s="766"/>
      <c r="E27" s="767"/>
      <c r="F27" s="767"/>
      <c r="G27" s="767"/>
      <c r="H27" s="767"/>
      <c r="I27" s="767"/>
      <c r="J27" s="767"/>
      <c r="K27" s="767"/>
      <c r="L27" s="768"/>
    </row>
    <row r="28" spans="1:15" ht="220.9" customHeight="1" x14ac:dyDescent="0.2">
      <c r="A28" s="201">
        <v>17</v>
      </c>
      <c r="B28" s="458" t="s">
        <v>1841</v>
      </c>
      <c r="C28" s="459"/>
      <c r="D28" s="761" t="s">
        <v>2119</v>
      </c>
      <c r="E28" s="761"/>
      <c r="F28" s="761"/>
      <c r="G28" s="761"/>
      <c r="H28" s="761"/>
      <c r="I28" s="761"/>
      <c r="J28" s="761"/>
      <c r="K28" s="761"/>
      <c r="L28" s="762"/>
      <c r="N28" s="84" t="s">
        <v>1812</v>
      </c>
    </row>
    <row r="29" spans="1:15" ht="140.25" customHeight="1" thickBot="1" x14ac:dyDescent="0.25">
      <c r="A29" s="207">
        <v>18</v>
      </c>
      <c r="B29" s="434" t="s">
        <v>1842</v>
      </c>
      <c r="C29" s="434"/>
      <c r="D29" s="778" t="s">
        <v>2120</v>
      </c>
      <c r="E29" s="778"/>
      <c r="F29" s="778"/>
      <c r="G29" s="778"/>
      <c r="H29" s="778"/>
      <c r="I29" s="778"/>
      <c r="J29" s="778"/>
      <c r="K29" s="778"/>
      <c r="L29" s="779"/>
      <c r="N29" s="84" t="s">
        <v>1812</v>
      </c>
    </row>
    <row r="30" spans="1:15" ht="203.25" customHeight="1" x14ac:dyDescent="0.2">
      <c r="A30" s="200">
        <v>19</v>
      </c>
      <c r="B30" s="476" t="s">
        <v>1843</v>
      </c>
      <c r="C30" s="476"/>
      <c r="D30" s="780" t="s">
        <v>2210</v>
      </c>
      <c r="E30" s="780"/>
      <c r="F30" s="780"/>
      <c r="G30" s="780"/>
      <c r="H30" s="780"/>
      <c r="I30" s="780"/>
      <c r="J30" s="780"/>
      <c r="K30" s="780"/>
      <c r="L30" s="781"/>
      <c r="N30" s="84" t="s">
        <v>1812</v>
      </c>
    </row>
    <row r="31" spans="1:15" ht="315.75" customHeight="1" x14ac:dyDescent="0.2">
      <c r="A31" s="446">
        <v>20</v>
      </c>
      <c r="B31" s="448" t="s">
        <v>1844</v>
      </c>
      <c r="C31" s="449"/>
      <c r="D31" s="782" t="s">
        <v>2251</v>
      </c>
      <c r="E31" s="783"/>
      <c r="F31" s="783"/>
      <c r="G31" s="783"/>
      <c r="H31" s="783"/>
      <c r="I31" s="783"/>
      <c r="J31" s="783"/>
      <c r="K31" s="783"/>
      <c r="L31" s="784"/>
      <c r="M31" s="154"/>
      <c r="N31" s="84" t="s">
        <v>1845</v>
      </c>
      <c r="O31" s="112"/>
    </row>
    <row r="32" spans="1:15" ht="409.5" customHeight="1" x14ac:dyDescent="0.2">
      <c r="A32" s="447"/>
      <c r="B32" s="450"/>
      <c r="C32" s="451"/>
      <c r="D32" s="785"/>
      <c r="E32" s="786"/>
      <c r="F32" s="786"/>
      <c r="G32" s="786"/>
      <c r="H32" s="786"/>
      <c r="I32" s="786"/>
      <c r="J32" s="786"/>
      <c r="K32" s="786"/>
      <c r="L32" s="787"/>
      <c r="M32" s="154"/>
      <c r="O32" s="112"/>
    </row>
    <row r="33" spans="1:15" ht="409.15" customHeight="1" x14ac:dyDescent="0.2">
      <c r="A33" s="446">
        <v>21</v>
      </c>
      <c r="B33" s="448" t="s">
        <v>1846</v>
      </c>
      <c r="C33" s="449"/>
      <c r="D33" s="769" t="s">
        <v>2121</v>
      </c>
      <c r="E33" s="770"/>
      <c r="F33" s="770"/>
      <c r="G33" s="770"/>
      <c r="H33" s="770"/>
      <c r="I33" s="770"/>
      <c r="J33" s="770"/>
      <c r="K33" s="770"/>
      <c r="L33" s="771"/>
      <c r="N33" s="84" t="s">
        <v>1812</v>
      </c>
    </row>
    <row r="34" spans="1:15" ht="245.25" customHeight="1" thickBot="1" x14ac:dyDescent="0.25">
      <c r="A34" s="447"/>
      <c r="B34" s="450"/>
      <c r="C34" s="451"/>
      <c r="D34" s="772"/>
      <c r="E34" s="773"/>
      <c r="F34" s="773"/>
      <c r="G34" s="773"/>
      <c r="H34" s="773"/>
      <c r="I34" s="773"/>
      <c r="J34" s="773"/>
      <c r="K34" s="773"/>
      <c r="L34" s="774"/>
    </row>
    <row r="35" spans="1:15" ht="340.5" hidden="1" customHeight="1" outlineLevel="1" x14ac:dyDescent="0.2">
      <c r="A35" s="242" t="s">
        <v>2162</v>
      </c>
      <c r="B35" s="751" t="s">
        <v>2163</v>
      </c>
      <c r="C35" s="751"/>
      <c r="D35" s="775" t="s">
        <v>2211</v>
      </c>
      <c r="E35" s="775"/>
      <c r="F35" s="775"/>
      <c r="G35" s="775"/>
      <c r="H35" s="775"/>
      <c r="I35" s="775"/>
      <c r="J35" s="775"/>
      <c r="K35" s="775"/>
      <c r="L35" s="776"/>
      <c r="N35" s="84" t="s">
        <v>2165</v>
      </c>
    </row>
    <row r="36" spans="1:15" ht="150.75" hidden="1" customHeight="1" outlineLevel="1" thickBot="1" x14ac:dyDescent="0.25">
      <c r="A36" s="243" t="s">
        <v>2166</v>
      </c>
      <c r="B36" s="777" t="s">
        <v>2167</v>
      </c>
      <c r="C36" s="777"/>
      <c r="D36" s="778" t="s">
        <v>2212</v>
      </c>
      <c r="E36" s="778"/>
      <c r="F36" s="778"/>
      <c r="G36" s="778"/>
      <c r="H36" s="778"/>
      <c r="I36" s="778"/>
      <c r="J36" s="778"/>
      <c r="K36" s="778"/>
      <c r="L36" s="779"/>
      <c r="N36" s="84" t="s">
        <v>2169</v>
      </c>
    </row>
    <row r="37" spans="1:15" ht="13.5" collapsed="1" thickBot="1" x14ac:dyDescent="0.25">
      <c r="A37" s="462"/>
      <c r="B37" s="462"/>
      <c r="C37" s="462"/>
      <c r="D37" s="462"/>
      <c r="E37" s="462"/>
      <c r="F37" s="462"/>
      <c r="G37" s="462"/>
      <c r="H37" s="462"/>
      <c r="I37" s="462"/>
      <c r="J37" s="462"/>
      <c r="K37" s="462"/>
      <c r="L37" s="462"/>
    </row>
    <row r="38" spans="1:15" ht="42" customHeight="1" x14ac:dyDescent="0.2">
      <c r="A38" s="149">
        <v>22</v>
      </c>
      <c r="B38" s="485" t="s">
        <v>1951</v>
      </c>
      <c r="C38" s="485"/>
      <c r="D38" s="486" t="s">
        <v>1952</v>
      </c>
      <c r="E38" s="486"/>
      <c r="F38" s="487" t="s">
        <v>2213</v>
      </c>
      <c r="G38" s="488"/>
      <c r="H38" s="489" t="s">
        <v>1953</v>
      </c>
      <c r="I38" s="490"/>
      <c r="J38" s="688" t="s">
        <v>2147</v>
      </c>
      <c r="K38" s="689"/>
      <c r="L38" s="690"/>
      <c r="N38" s="84" t="s">
        <v>1847</v>
      </c>
      <c r="O38" s="155"/>
    </row>
    <row r="39" spans="1:15" ht="46.9" customHeight="1" thickBot="1" x14ac:dyDescent="0.25">
      <c r="A39" s="207">
        <v>23</v>
      </c>
      <c r="B39" s="479" t="s">
        <v>1954</v>
      </c>
      <c r="C39" s="480"/>
      <c r="D39" s="686" t="s">
        <v>1661</v>
      </c>
      <c r="E39" s="686"/>
      <c r="F39" s="686"/>
      <c r="G39" s="686"/>
      <c r="H39" s="686"/>
      <c r="I39" s="686"/>
      <c r="J39" s="686"/>
      <c r="K39" s="686"/>
      <c r="L39" s="687"/>
      <c r="N39" s="84" t="s">
        <v>1848</v>
      </c>
    </row>
    <row r="40" spans="1:15" ht="15" customHeight="1" thickBot="1" x14ac:dyDescent="0.25">
      <c r="A40" s="462"/>
      <c r="B40" s="462"/>
      <c r="C40" s="462"/>
      <c r="D40" s="462"/>
      <c r="E40" s="462"/>
      <c r="F40" s="462"/>
      <c r="G40" s="462"/>
      <c r="H40" s="462"/>
      <c r="I40" s="462"/>
      <c r="J40" s="462"/>
      <c r="K40" s="462"/>
      <c r="L40" s="462"/>
    </row>
    <row r="41" spans="1:15" ht="30" customHeight="1" x14ac:dyDescent="0.2">
      <c r="A41" s="483" t="s">
        <v>1849</v>
      </c>
      <c r="B41" s="484"/>
      <c r="C41" s="484"/>
      <c r="D41" s="89" t="s">
        <v>1850</v>
      </c>
      <c r="E41" s="89">
        <v>2017</v>
      </c>
      <c r="F41" s="89">
        <v>2018</v>
      </c>
      <c r="G41" s="89">
        <v>2019</v>
      </c>
      <c r="H41" s="89">
        <v>2020</v>
      </c>
      <c r="I41" s="89">
        <v>2021</v>
      </c>
      <c r="J41" s="89">
        <v>2022</v>
      </c>
      <c r="K41" s="89">
        <v>2023</v>
      </c>
      <c r="L41" s="90" t="s">
        <v>1851</v>
      </c>
    </row>
    <row r="42" spans="1:15" ht="32.450000000000003" customHeight="1" x14ac:dyDescent="0.2">
      <c r="A42" s="201">
        <v>24</v>
      </c>
      <c r="B42" s="478" t="s">
        <v>1852</v>
      </c>
      <c r="C42" s="478"/>
      <c r="D42" s="196">
        <f>13100400+14249000</f>
        <v>27349400</v>
      </c>
      <c r="E42" s="196">
        <f>23048600+2653602</f>
        <v>25702202</v>
      </c>
      <c r="F42" s="196">
        <f>2055000+11050000+13050000</f>
        <v>26155000</v>
      </c>
      <c r="G42" s="244"/>
      <c r="H42" s="245"/>
      <c r="I42" s="246"/>
      <c r="J42" s="246"/>
      <c r="K42" s="246"/>
      <c r="L42" s="195">
        <f>SUM(D42:K42)</f>
        <v>79206602</v>
      </c>
      <c r="N42" s="84" t="s">
        <v>1853</v>
      </c>
      <c r="O42" s="156"/>
    </row>
    <row r="43" spans="1:15" ht="32.450000000000003" customHeight="1" x14ac:dyDescent="0.2">
      <c r="A43" s="201">
        <v>25</v>
      </c>
      <c r="B43" s="478" t="s">
        <v>1854</v>
      </c>
      <c r="C43" s="478"/>
      <c r="D43" s="196">
        <f>13100400+12999000+800000</f>
        <v>26899400</v>
      </c>
      <c r="E43" s="196">
        <f>13000000+1968000</f>
        <v>14968000</v>
      </c>
      <c r="F43" s="196">
        <f>2000000+22000000</f>
        <v>24000000</v>
      </c>
      <c r="G43" s="244"/>
      <c r="H43" s="245"/>
      <c r="I43" s="246"/>
      <c r="J43" s="246"/>
      <c r="K43" s="247"/>
      <c r="L43" s="195">
        <f t="shared" ref="L43:L45" si="0">SUM(D43:K43)</f>
        <v>65867400</v>
      </c>
      <c r="N43" s="84" t="s">
        <v>1855</v>
      </c>
      <c r="O43" s="112"/>
    </row>
    <row r="44" spans="1:15" ht="32.450000000000003" hidden="1" customHeight="1" outlineLevel="1" x14ac:dyDescent="0.2">
      <c r="A44" s="248" t="s">
        <v>2170</v>
      </c>
      <c r="B44" s="691" t="s">
        <v>2171</v>
      </c>
      <c r="C44" s="691"/>
      <c r="D44" s="196">
        <f>D43</f>
        <v>26899400</v>
      </c>
      <c r="E44" s="196">
        <f>E43</f>
        <v>14968000</v>
      </c>
      <c r="F44" s="196">
        <f>F43</f>
        <v>24000000</v>
      </c>
      <c r="G44" s="244"/>
      <c r="H44" s="245"/>
      <c r="I44" s="247"/>
      <c r="J44" s="247"/>
      <c r="K44" s="247"/>
      <c r="L44" s="195">
        <f t="shared" si="0"/>
        <v>65867400</v>
      </c>
      <c r="N44" s="84" t="s">
        <v>2172</v>
      </c>
      <c r="O44" s="112"/>
    </row>
    <row r="45" spans="1:15" ht="32.450000000000003" customHeight="1" collapsed="1" x14ac:dyDescent="0.2">
      <c r="A45" s="201">
        <v>26</v>
      </c>
      <c r="B45" s="478" t="s">
        <v>1856</v>
      </c>
      <c r="C45" s="478"/>
      <c r="D45" s="196">
        <f>D44*0.85</f>
        <v>22864490</v>
      </c>
      <c r="E45" s="196">
        <f>E44*0.85</f>
        <v>12722800</v>
      </c>
      <c r="F45" s="196">
        <f>F44*0.85</f>
        <v>20400000</v>
      </c>
      <c r="G45" s="196"/>
      <c r="H45" s="196"/>
      <c r="I45" s="246"/>
      <c r="J45" s="246"/>
      <c r="K45" s="246"/>
      <c r="L45" s="195">
        <f t="shared" si="0"/>
        <v>55987290</v>
      </c>
      <c r="N45" s="84" t="s">
        <v>1857</v>
      </c>
      <c r="O45" s="157"/>
    </row>
    <row r="46" spans="1:15" ht="32.450000000000003" customHeight="1" thickBot="1" x14ac:dyDescent="0.25">
      <c r="A46" s="207">
        <v>27</v>
      </c>
      <c r="B46" s="472" t="s">
        <v>1858</v>
      </c>
      <c r="C46" s="472"/>
      <c r="D46" s="194">
        <f t="shared" ref="D46:K46" si="1">D45/D43</f>
        <v>0.85</v>
      </c>
      <c r="E46" s="194">
        <f t="shared" si="1"/>
        <v>0.85</v>
      </c>
      <c r="F46" s="194">
        <f t="shared" si="1"/>
        <v>0.85</v>
      </c>
      <c r="G46" s="194" t="e">
        <f t="shared" si="1"/>
        <v>#DIV/0!</v>
      </c>
      <c r="H46" s="194" t="e">
        <f t="shared" si="1"/>
        <v>#DIV/0!</v>
      </c>
      <c r="I46" s="249" t="e">
        <f t="shared" si="1"/>
        <v>#DIV/0!</v>
      </c>
      <c r="J46" s="249" t="e">
        <f t="shared" si="1"/>
        <v>#DIV/0!</v>
      </c>
      <c r="K46" s="249" t="e">
        <f t="shared" si="1"/>
        <v>#DIV/0!</v>
      </c>
      <c r="L46" s="158">
        <f>L45/L43</f>
        <v>0.85</v>
      </c>
      <c r="N46" s="84" t="s">
        <v>1812</v>
      </c>
    </row>
    <row r="47" spans="1:15" ht="13.5" thickBot="1" x14ac:dyDescent="0.25">
      <c r="A47" s="495"/>
      <c r="B47" s="495"/>
      <c r="C47" s="495"/>
      <c r="D47" s="495"/>
      <c r="E47" s="495"/>
      <c r="F47" s="495"/>
      <c r="G47" s="495"/>
      <c r="H47" s="495"/>
      <c r="I47" s="495"/>
      <c r="J47" s="495"/>
      <c r="K47" s="495"/>
      <c r="L47" s="495"/>
    </row>
    <row r="48" spans="1:15" ht="30" customHeight="1" x14ac:dyDescent="0.2">
      <c r="A48" s="558">
        <v>28</v>
      </c>
      <c r="B48" s="484" t="s">
        <v>1859</v>
      </c>
      <c r="C48" s="484"/>
      <c r="D48" s="484"/>
      <c r="E48" s="484"/>
      <c r="F48" s="484"/>
      <c r="G48" s="484"/>
      <c r="H48" s="484"/>
      <c r="I48" s="484"/>
      <c r="J48" s="484"/>
      <c r="K48" s="484"/>
      <c r="L48" s="498"/>
      <c r="N48" s="84" t="s">
        <v>1812</v>
      </c>
    </row>
    <row r="49" spans="1:17" ht="30" customHeight="1" x14ac:dyDescent="0.2">
      <c r="A49" s="559"/>
      <c r="B49" s="692" t="s">
        <v>1860</v>
      </c>
      <c r="C49" s="692"/>
      <c r="D49" s="562" t="s">
        <v>1861</v>
      </c>
      <c r="E49" s="693"/>
      <c r="F49" s="693"/>
      <c r="G49" s="693"/>
      <c r="H49" s="693"/>
      <c r="I49" s="693"/>
      <c r="J49" s="563"/>
      <c r="K49" s="562" t="s">
        <v>1862</v>
      </c>
      <c r="L49" s="694"/>
      <c r="N49" s="159"/>
    </row>
    <row r="50" spans="1:17" ht="346.5" customHeight="1" x14ac:dyDescent="0.2">
      <c r="A50" s="559"/>
      <c r="B50" s="703" t="s">
        <v>2123</v>
      </c>
      <c r="C50" s="703"/>
      <c r="D50" s="788" t="s">
        <v>2214</v>
      </c>
      <c r="E50" s="789"/>
      <c r="F50" s="789"/>
      <c r="G50" s="789"/>
      <c r="H50" s="789"/>
      <c r="I50" s="789"/>
      <c r="J50" s="790"/>
      <c r="K50" s="699">
        <v>14249000</v>
      </c>
      <c r="L50" s="791"/>
      <c r="N50" s="159"/>
    </row>
    <row r="51" spans="1:17" ht="408.75" customHeight="1" x14ac:dyDescent="0.2">
      <c r="A51" s="559"/>
      <c r="B51" s="703" t="s">
        <v>2215</v>
      </c>
      <c r="C51" s="703"/>
      <c r="D51" s="788" t="s">
        <v>2216</v>
      </c>
      <c r="E51" s="789"/>
      <c r="F51" s="789"/>
      <c r="G51" s="789"/>
      <c r="H51" s="789"/>
      <c r="I51" s="789"/>
      <c r="J51" s="790"/>
      <c r="K51" s="699">
        <v>15754002</v>
      </c>
      <c r="L51" s="791"/>
      <c r="M51" s="156"/>
      <c r="O51" s="160"/>
    </row>
    <row r="52" spans="1:17" ht="365.45" customHeight="1" x14ac:dyDescent="0.2">
      <c r="A52" s="559"/>
      <c r="B52" s="703" t="s">
        <v>2124</v>
      </c>
      <c r="C52" s="703"/>
      <c r="D52" s="792" t="s">
        <v>2217</v>
      </c>
      <c r="E52" s="793"/>
      <c r="F52" s="793"/>
      <c r="G52" s="793"/>
      <c r="H52" s="793"/>
      <c r="I52" s="793"/>
      <c r="J52" s="794"/>
      <c r="K52" s="699">
        <v>24998600</v>
      </c>
      <c r="L52" s="791"/>
      <c r="M52" s="156"/>
      <c r="O52" s="160"/>
    </row>
    <row r="53" spans="1:17" ht="229.9" customHeight="1" x14ac:dyDescent="0.2">
      <c r="A53" s="559"/>
      <c r="B53" s="703" t="s">
        <v>2125</v>
      </c>
      <c r="C53" s="703"/>
      <c r="D53" s="795" t="s">
        <v>2218</v>
      </c>
      <c r="E53" s="796"/>
      <c r="F53" s="796"/>
      <c r="G53" s="796"/>
      <c r="H53" s="796"/>
      <c r="I53" s="796"/>
      <c r="J53" s="797"/>
      <c r="K53" s="699">
        <v>11000000</v>
      </c>
      <c r="L53" s="791"/>
    </row>
    <row r="54" spans="1:17" ht="244.9" customHeight="1" x14ac:dyDescent="0.2">
      <c r="A54" s="559"/>
      <c r="B54" s="703" t="s">
        <v>2219</v>
      </c>
      <c r="C54" s="703"/>
      <c r="D54" s="795" t="s">
        <v>2220</v>
      </c>
      <c r="E54" s="796"/>
      <c r="F54" s="796"/>
      <c r="G54" s="796"/>
      <c r="H54" s="796"/>
      <c r="I54" s="796"/>
      <c r="J54" s="797"/>
      <c r="K54" s="708">
        <v>13000000</v>
      </c>
      <c r="L54" s="709"/>
    </row>
    <row r="55" spans="1:17" ht="98.25" customHeight="1" x14ac:dyDescent="0.2">
      <c r="A55" s="559"/>
      <c r="B55" s="703" t="s">
        <v>2221</v>
      </c>
      <c r="C55" s="703"/>
      <c r="D55" s="795" t="s">
        <v>2222</v>
      </c>
      <c r="E55" s="796"/>
      <c r="F55" s="796"/>
      <c r="G55" s="796"/>
      <c r="H55" s="796"/>
      <c r="I55" s="796"/>
      <c r="J55" s="797"/>
      <c r="K55" s="699">
        <v>195000</v>
      </c>
      <c r="L55" s="791"/>
      <c r="O55" s="154"/>
    </row>
    <row r="56" spans="1:17" ht="62.25" customHeight="1" x14ac:dyDescent="0.2">
      <c r="A56" s="559"/>
      <c r="B56" s="703" t="s">
        <v>2223</v>
      </c>
      <c r="C56" s="703"/>
      <c r="D56" s="795" t="s">
        <v>2126</v>
      </c>
      <c r="E56" s="796"/>
      <c r="F56" s="796"/>
      <c r="G56" s="796"/>
      <c r="H56" s="796"/>
      <c r="I56" s="796"/>
      <c r="J56" s="797"/>
      <c r="K56" s="699">
        <v>10000</v>
      </c>
      <c r="L56" s="791"/>
      <c r="O56" s="154"/>
    </row>
    <row r="57" spans="1:17" ht="13.5" thickBot="1" x14ac:dyDescent="0.25">
      <c r="A57" s="559"/>
      <c r="B57" s="701"/>
      <c r="C57" s="701"/>
      <c r="D57" s="696"/>
      <c r="E57" s="697"/>
      <c r="F57" s="697"/>
      <c r="G57" s="697"/>
      <c r="H57" s="697"/>
      <c r="I57" s="697"/>
      <c r="J57" s="698"/>
      <c r="K57" s="803"/>
      <c r="L57" s="700"/>
    </row>
    <row r="58" spans="1:17" ht="13.5" thickBot="1" x14ac:dyDescent="0.25">
      <c r="A58" s="462"/>
      <c r="B58" s="462"/>
      <c r="C58" s="462"/>
      <c r="D58" s="462"/>
      <c r="E58" s="462"/>
      <c r="F58" s="462"/>
      <c r="G58" s="462"/>
      <c r="H58" s="462"/>
      <c r="I58" s="462"/>
      <c r="J58" s="462"/>
      <c r="K58" s="462"/>
      <c r="L58" s="462"/>
    </row>
    <row r="59" spans="1:17" ht="30" customHeight="1" x14ac:dyDescent="0.2">
      <c r="A59" s="558">
        <v>29</v>
      </c>
      <c r="B59" s="560" t="s">
        <v>1955</v>
      </c>
      <c r="C59" s="560"/>
      <c r="D59" s="560"/>
      <c r="E59" s="560"/>
      <c r="F59" s="560"/>
      <c r="G59" s="560"/>
      <c r="H59" s="560"/>
      <c r="I59" s="560"/>
      <c r="J59" s="560"/>
      <c r="K59" s="560"/>
      <c r="L59" s="561"/>
      <c r="N59" s="84" t="s">
        <v>1863</v>
      </c>
    </row>
    <row r="60" spans="1:17" ht="42.75" customHeight="1" x14ac:dyDescent="0.2">
      <c r="A60" s="559"/>
      <c r="B60" s="500" t="s">
        <v>1864</v>
      </c>
      <c r="C60" s="501"/>
      <c r="D60" s="502"/>
      <c r="E60" s="500" t="s">
        <v>1865</v>
      </c>
      <c r="F60" s="502"/>
      <c r="G60" s="500" t="s">
        <v>1866</v>
      </c>
      <c r="H60" s="502"/>
      <c r="I60" s="562" t="s">
        <v>1867</v>
      </c>
      <c r="J60" s="563"/>
      <c r="K60" s="499" t="s">
        <v>1868</v>
      </c>
      <c r="L60" s="541"/>
    </row>
    <row r="61" spans="1:17" ht="42.75" hidden="1" customHeight="1" outlineLevel="1" x14ac:dyDescent="0.2">
      <c r="A61" s="559"/>
      <c r="B61" s="542"/>
      <c r="C61" s="543"/>
      <c r="D61" s="544"/>
      <c r="E61" s="219"/>
      <c r="F61" s="220"/>
      <c r="G61" s="219"/>
      <c r="H61" s="220"/>
      <c r="I61" s="250" t="s">
        <v>2180</v>
      </c>
      <c r="J61" s="251" t="s">
        <v>2181</v>
      </c>
      <c r="K61" s="219"/>
      <c r="L61" s="223"/>
    </row>
    <row r="62" spans="1:17" ht="31.5" customHeight="1" collapsed="1" x14ac:dyDescent="0.2">
      <c r="A62" s="559"/>
      <c r="B62" s="545" t="s">
        <v>2127</v>
      </c>
      <c r="C62" s="546"/>
      <c r="D62" s="547"/>
      <c r="E62" s="798" t="s">
        <v>1870</v>
      </c>
      <c r="F62" s="799"/>
      <c r="G62" s="798" t="s">
        <v>1871</v>
      </c>
      <c r="H62" s="799"/>
      <c r="I62" s="800">
        <v>9000</v>
      </c>
      <c r="J62" s="801"/>
      <c r="K62" s="800">
        <v>598470</v>
      </c>
      <c r="L62" s="802"/>
    </row>
    <row r="63" spans="1:17" ht="31.5" hidden="1" customHeight="1" outlineLevel="1" x14ac:dyDescent="0.2">
      <c r="A63" s="559"/>
      <c r="B63" s="805" t="s">
        <v>2182</v>
      </c>
      <c r="C63" s="806"/>
      <c r="D63" s="807"/>
      <c r="E63" s="798" t="s">
        <v>1870</v>
      </c>
      <c r="F63" s="799"/>
      <c r="G63" s="798" t="s">
        <v>1871</v>
      </c>
      <c r="H63" s="799"/>
      <c r="I63" s="252">
        <v>0</v>
      </c>
      <c r="J63" s="253">
        <v>100</v>
      </c>
      <c r="K63" s="800" t="s">
        <v>1872</v>
      </c>
      <c r="L63" s="802"/>
      <c r="O63" s="112"/>
      <c r="Q63" s="161"/>
    </row>
    <row r="64" spans="1:17" ht="41.25" customHeight="1" collapsed="1" x14ac:dyDescent="0.2">
      <c r="A64" s="559"/>
      <c r="B64" s="545" t="s">
        <v>1873</v>
      </c>
      <c r="C64" s="546"/>
      <c r="D64" s="547"/>
      <c r="E64" s="798" t="s">
        <v>1874</v>
      </c>
      <c r="F64" s="799"/>
      <c r="G64" s="798" t="s">
        <v>1875</v>
      </c>
      <c r="H64" s="799"/>
      <c r="I64" s="808">
        <v>1</v>
      </c>
      <c r="J64" s="809"/>
      <c r="K64" s="798">
        <v>31</v>
      </c>
      <c r="L64" s="810"/>
    </row>
    <row r="65" spans="1:17" ht="51.75" customHeight="1" x14ac:dyDescent="0.2">
      <c r="A65" s="559"/>
      <c r="B65" s="545" t="s">
        <v>1876</v>
      </c>
      <c r="C65" s="546"/>
      <c r="D65" s="547"/>
      <c r="E65" s="798" t="s">
        <v>1874</v>
      </c>
      <c r="F65" s="799"/>
      <c r="G65" s="798" t="s">
        <v>1875</v>
      </c>
      <c r="H65" s="799"/>
      <c r="I65" s="808">
        <v>1</v>
      </c>
      <c r="J65" s="809"/>
      <c r="K65" s="798">
        <v>31</v>
      </c>
      <c r="L65" s="810"/>
      <c r="Q65" s="161"/>
    </row>
    <row r="66" spans="1:17" ht="82.5" customHeight="1" x14ac:dyDescent="0.2">
      <c r="A66" s="559"/>
      <c r="B66" s="545" t="s">
        <v>1877</v>
      </c>
      <c r="C66" s="546"/>
      <c r="D66" s="547"/>
      <c r="E66" s="798" t="s">
        <v>1874</v>
      </c>
      <c r="F66" s="799"/>
      <c r="G66" s="798" t="s">
        <v>1878</v>
      </c>
      <c r="H66" s="799"/>
      <c r="I66" s="811">
        <v>71098000</v>
      </c>
      <c r="J66" s="812"/>
      <c r="K66" s="800">
        <v>350000000</v>
      </c>
      <c r="L66" s="802"/>
      <c r="O66" s="162"/>
    </row>
    <row r="67" spans="1:17" ht="41.25" customHeight="1" x14ac:dyDescent="0.2">
      <c r="A67" s="559"/>
      <c r="B67" s="545" t="s">
        <v>1879</v>
      </c>
      <c r="C67" s="546"/>
      <c r="D67" s="547"/>
      <c r="E67" s="798" t="s">
        <v>1870</v>
      </c>
      <c r="F67" s="799"/>
      <c r="G67" s="798" t="s">
        <v>1880</v>
      </c>
      <c r="H67" s="799"/>
      <c r="I67" s="811">
        <v>1</v>
      </c>
      <c r="J67" s="812"/>
      <c r="K67" s="800" t="s">
        <v>1872</v>
      </c>
      <c r="L67" s="802"/>
    </row>
    <row r="68" spans="1:17" ht="30" customHeight="1" x14ac:dyDescent="0.2">
      <c r="A68" s="559"/>
      <c r="B68" s="545" t="s">
        <v>1881</v>
      </c>
      <c r="C68" s="546"/>
      <c r="D68" s="547"/>
      <c r="E68" s="798" t="s">
        <v>1870</v>
      </c>
      <c r="F68" s="799"/>
      <c r="G68" s="798" t="s">
        <v>1880</v>
      </c>
      <c r="H68" s="799"/>
      <c r="I68" s="811">
        <v>1</v>
      </c>
      <c r="J68" s="812"/>
      <c r="K68" s="800" t="s">
        <v>1872</v>
      </c>
      <c r="L68" s="802"/>
    </row>
    <row r="69" spans="1:17" ht="41.25" customHeight="1" thickBot="1" x14ac:dyDescent="0.25">
      <c r="A69" s="804"/>
      <c r="B69" s="722" t="s">
        <v>1882</v>
      </c>
      <c r="C69" s="723"/>
      <c r="D69" s="724"/>
      <c r="E69" s="814" t="s">
        <v>1874</v>
      </c>
      <c r="F69" s="815"/>
      <c r="G69" s="814" t="s">
        <v>1875</v>
      </c>
      <c r="H69" s="815"/>
      <c r="I69" s="816">
        <v>0</v>
      </c>
      <c r="J69" s="817"/>
      <c r="K69" s="818" t="s">
        <v>1872</v>
      </c>
      <c r="L69" s="819"/>
    </row>
    <row r="70" spans="1:17" ht="15" customHeight="1" x14ac:dyDescent="0.2">
      <c r="A70" s="813"/>
      <c r="B70" s="813"/>
      <c r="C70" s="813"/>
      <c r="D70" s="813"/>
      <c r="E70" s="813"/>
      <c r="F70" s="813"/>
      <c r="G70" s="813"/>
      <c r="H70" s="813"/>
      <c r="I70" s="813"/>
      <c r="J70" s="813"/>
      <c r="K70" s="813"/>
      <c r="L70" s="813"/>
    </row>
    <row r="71" spans="1:17" ht="15" customHeight="1" thickBot="1" x14ac:dyDescent="0.25">
      <c r="A71" s="813"/>
      <c r="B71" s="813"/>
      <c r="C71" s="813"/>
      <c r="D71" s="813"/>
      <c r="E71" s="813"/>
      <c r="F71" s="813"/>
      <c r="G71" s="813"/>
      <c r="H71" s="813"/>
      <c r="I71" s="813"/>
      <c r="J71" s="813"/>
      <c r="K71" s="813"/>
      <c r="L71" s="813"/>
    </row>
    <row r="72" spans="1:17" ht="30" customHeight="1" thickBot="1" x14ac:dyDescent="0.25">
      <c r="A72" s="93">
        <v>30</v>
      </c>
      <c r="B72" s="581" t="s">
        <v>1883</v>
      </c>
      <c r="C72" s="581"/>
      <c r="D72" s="582" t="s">
        <v>1884</v>
      </c>
      <c r="E72" s="582"/>
      <c r="F72" s="582"/>
      <c r="G72" s="582"/>
      <c r="H72" s="582"/>
      <c r="I72" s="582"/>
      <c r="J72" s="582"/>
      <c r="K72" s="582"/>
      <c r="L72" s="583"/>
    </row>
    <row r="100" spans="1:1" x14ac:dyDescent="0.2">
      <c r="A100" s="163" t="s">
        <v>1885</v>
      </c>
    </row>
    <row r="101" spans="1:1" x14ac:dyDescent="0.2">
      <c r="A101" s="163" t="s">
        <v>14</v>
      </c>
    </row>
    <row r="102" spans="1:1" x14ac:dyDescent="0.2">
      <c r="A102" s="163" t="s">
        <v>1886</v>
      </c>
    </row>
    <row r="103" spans="1:1" x14ac:dyDescent="0.2">
      <c r="A103" s="163" t="s">
        <v>1887</v>
      </c>
    </row>
    <row r="104" spans="1:1" x14ac:dyDescent="0.2">
      <c r="A104" s="163" t="s">
        <v>1888</v>
      </c>
    </row>
    <row r="105" spans="1:1" x14ac:dyDescent="0.2">
      <c r="A105" s="163" t="s">
        <v>1889</v>
      </c>
    </row>
    <row r="106" spans="1:1" x14ac:dyDescent="0.2">
      <c r="A106" s="163" t="s">
        <v>1890</v>
      </c>
    </row>
    <row r="107" spans="1:1" x14ac:dyDescent="0.2">
      <c r="A107" s="163" t="s">
        <v>1891</v>
      </c>
    </row>
    <row r="108" spans="1:1" x14ac:dyDescent="0.2">
      <c r="A108" s="163" t="s">
        <v>1892</v>
      </c>
    </row>
    <row r="109" spans="1:1" x14ac:dyDescent="0.2">
      <c r="A109" s="163" t="s">
        <v>1893</v>
      </c>
    </row>
    <row r="110" spans="1:1" x14ac:dyDescent="0.2">
      <c r="A110" s="163" t="s">
        <v>1894</v>
      </c>
    </row>
    <row r="111" spans="1:1" x14ac:dyDescent="0.2">
      <c r="A111" s="163" t="s">
        <v>1895</v>
      </c>
    </row>
    <row r="112" spans="1:1" x14ac:dyDescent="0.2">
      <c r="A112" s="163" t="s">
        <v>1896</v>
      </c>
    </row>
    <row r="113" spans="1:1" x14ac:dyDescent="0.2">
      <c r="A113" s="163" t="s">
        <v>1897</v>
      </c>
    </row>
    <row r="114" spans="1:1" x14ac:dyDescent="0.2">
      <c r="A114" s="163" t="s">
        <v>1898</v>
      </c>
    </row>
    <row r="115" spans="1:1" x14ac:dyDescent="0.2">
      <c r="A115" s="163" t="s">
        <v>1899</v>
      </c>
    </row>
    <row r="116" spans="1:1" x14ac:dyDescent="0.2">
      <c r="A116" s="163" t="s">
        <v>1900</v>
      </c>
    </row>
    <row r="117" spans="1:1" x14ac:dyDescent="0.2">
      <c r="A117" s="163" t="s">
        <v>1901</v>
      </c>
    </row>
    <row r="118" spans="1:1" ht="15" x14ac:dyDescent="0.25">
      <c r="A118" s="164"/>
    </row>
    <row r="119" spans="1:1" ht="15" x14ac:dyDescent="0.25">
      <c r="A119" s="164"/>
    </row>
    <row r="120" spans="1:1" x14ac:dyDescent="0.2">
      <c r="A120" s="94" t="s">
        <v>1902</v>
      </c>
    </row>
    <row r="121" spans="1:1" x14ac:dyDescent="0.2">
      <c r="A121" s="94" t="s">
        <v>1903</v>
      </c>
    </row>
    <row r="122" spans="1:1" x14ac:dyDescent="0.2">
      <c r="A122" s="94" t="s">
        <v>1829</v>
      </c>
    </row>
    <row r="123" spans="1:1" x14ac:dyDescent="0.2">
      <c r="A123" s="94" t="s">
        <v>1904</v>
      </c>
    </row>
    <row r="124" spans="1:1" ht="15" x14ac:dyDescent="0.25">
      <c r="A124" s="164"/>
    </row>
    <row r="125" spans="1:1" ht="15" x14ac:dyDescent="0.25">
      <c r="A125" s="164"/>
    </row>
    <row r="126" spans="1:1" x14ac:dyDescent="0.2">
      <c r="A126" s="163" t="s">
        <v>1905</v>
      </c>
    </row>
    <row r="127" spans="1:1" x14ac:dyDescent="0.2">
      <c r="A127" s="163" t="s">
        <v>1906</v>
      </c>
    </row>
    <row r="128" spans="1:1" x14ac:dyDescent="0.2">
      <c r="A128" s="163" t="s">
        <v>1907</v>
      </c>
    </row>
    <row r="129" spans="1:1" x14ac:dyDescent="0.2">
      <c r="A129" s="163" t="s">
        <v>1908</v>
      </c>
    </row>
    <row r="130" spans="1:1" x14ac:dyDescent="0.2">
      <c r="A130" s="163" t="s">
        <v>1909</v>
      </c>
    </row>
    <row r="131" spans="1:1" x14ac:dyDescent="0.2">
      <c r="A131" s="163" t="s">
        <v>1910</v>
      </c>
    </row>
    <row r="132" spans="1:1" x14ac:dyDescent="0.2">
      <c r="A132" s="163" t="s">
        <v>1911</v>
      </c>
    </row>
    <row r="133" spans="1:1" x14ac:dyDescent="0.2">
      <c r="A133" s="163" t="s">
        <v>1912</v>
      </c>
    </row>
    <row r="134" spans="1:1" x14ac:dyDescent="0.2">
      <c r="A134" s="163" t="s">
        <v>1913</v>
      </c>
    </row>
    <row r="135" spans="1:1" x14ac:dyDescent="0.2">
      <c r="A135" s="163" t="s">
        <v>1914</v>
      </c>
    </row>
    <row r="136" spans="1:1" x14ac:dyDescent="0.2">
      <c r="A136" s="163" t="s">
        <v>1915</v>
      </c>
    </row>
    <row r="137" spans="1:1" x14ac:dyDescent="0.2">
      <c r="A137" s="163" t="s">
        <v>1831</v>
      </c>
    </row>
    <row r="138" spans="1:1" x14ac:dyDescent="0.2">
      <c r="A138" s="163" t="s">
        <v>1916</v>
      </c>
    </row>
    <row r="139" spans="1:1" x14ac:dyDescent="0.2">
      <c r="A139" s="163" t="s">
        <v>1917</v>
      </c>
    </row>
    <row r="140" spans="1:1" x14ac:dyDescent="0.2">
      <c r="A140" s="163" t="s">
        <v>1918</v>
      </c>
    </row>
    <row r="141" spans="1:1" x14ac:dyDescent="0.2">
      <c r="A141" s="163" t="s">
        <v>1919</v>
      </c>
    </row>
    <row r="142" spans="1:1" x14ac:dyDescent="0.2">
      <c r="A142" s="163" t="s">
        <v>1920</v>
      </c>
    </row>
    <row r="143" spans="1:1" x14ac:dyDescent="0.2">
      <c r="A143" s="163" t="s">
        <v>1921</v>
      </c>
    </row>
    <row r="144" spans="1:1" x14ac:dyDescent="0.2">
      <c r="A144" s="163" t="s">
        <v>1922</v>
      </c>
    </row>
    <row r="145" spans="1:1" x14ac:dyDescent="0.2">
      <c r="A145" s="163" t="s">
        <v>1923</v>
      </c>
    </row>
    <row r="146" spans="1:1" x14ac:dyDescent="0.2">
      <c r="A146" s="163" t="s">
        <v>1924</v>
      </c>
    </row>
    <row r="147" spans="1:1" x14ac:dyDescent="0.2">
      <c r="A147" s="163" t="s">
        <v>1925</v>
      </c>
    </row>
    <row r="148" spans="1:1" x14ac:dyDescent="0.2">
      <c r="A148" s="163" t="s">
        <v>1926</v>
      </c>
    </row>
    <row r="149" spans="1:1" x14ac:dyDescent="0.2">
      <c r="A149" s="163" t="s">
        <v>1927</v>
      </c>
    </row>
    <row r="150" spans="1:1" x14ac:dyDescent="0.2">
      <c r="A150" s="163" t="s">
        <v>1928</v>
      </c>
    </row>
    <row r="151" spans="1:1" x14ac:dyDescent="0.2">
      <c r="A151" s="163" t="s">
        <v>1929</v>
      </c>
    </row>
    <row r="152" spans="1:1" x14ac:dyDescent="0.2">
      <c r="A152" s="163" t="s">
        <v>1930</v>
      </c>
    </row>
    <row r="153" spans="1:1" x14ac:dyDescent="0.2">
      <c r="A153" s="163" t="s">
        <v>1931</v>
      </c>
    </row>
    <row r="154" spans="1:1" x14ac:dyDescent="0.2">
      <c r="A154" s="163" t="s">
        <v>1932</v>
      </c>
    </row>
    <row r="155" spans="1:1" x14ac:dyDescent="0.2">
      <c r="A155" s="163" t="s">
        <v>1933</v>
      </c>
    </row>
    <row r="156" spans="1:1" x14ac:dyDescent="0.2">
      <c r="A156" s="163" t="s">
        <v>1934</v>
      </c>
    </row>
    <row r="157" spans="1:1" x14ac:dyDescent="0.2">
      <c r="A157" s="163" t="s">
        <v>1935</v>
      </c>
    </row>
    <row r="158" spans="1:1" x14ac:dyDescent="0.2">
      <c r="A158" s="163" t="s">
        <v>1936</v>
      </c>
    </row>
    <row r="159" spans="1:1" x14ac:dyDescent="0.2">
      <c r="A159" s="163" t="s">
        <v>1937</v>
      </c>
    </row>
    <row r="160" spans="1:1" x14ac:dyDescent="0.2">
      <c r="A160" s="163" t="s">
        <v>1938</v>
      </c>
    </row>
    <row r="161" spans="1:1" x14ac:dyDescent="0.2">
      <c r="A161" s="163" t="s">
        <v>1939</v>
      </c>
    </row>
    <row r="162" spans="1:1" x14ac:dyDescent="0.2">
      <c r="A162" s="163" t="s">
        <v>1940</v>
      </c>
    </row>
    <row r="163" spans="1:1" ht="15" x14ac:dyDescent="0.25">
      <c r="A163" s="164"/>
    </row>
    <row r="164" spans="1:1" ht="15" x14ac:dyDescent="0.25">
      <c r="A164" s="164"/>
    </row>
    <row r="165" spans="1:1" x14ac:dyDescent="0.2">
      <c r="A165" s="165" t="s">
        <v>1833</v>
      </c>
    </row>
    <row r="166" spans="1:1" x14ac:dyDescent="0.2">
      <c r="A166" s="165" t="s">
        <v>1941</v>
      </c>
    </row>
    <row r="167" spans="1:1" ht="15" x14ac:dyDescent="0.25">
      <c r="A167" s="164"/>
    </row>
    <row r="168" spans="1:1" ht="15" x14ac:dyDescent="0.25">
      <c r="A168" s="164"/>
    </row>
    <row r="169" spans="1:1" x14ac:dyDescent="0.2">
      <c r="A169" s="165" t="s">
        <v>1942</v>
      </c>
    </row>
    <row r="170" spans="1:1" x14ac:dyDescent="0.2">
      <c r="A170" s="165" t="s">
        <v>1943</v>
      </c>
    </row>
    <row r="171" spans="1:1" x14ac:dyDescent="0.2">
      <c r="A171" s="165" t="s">
        <v>1835</v>
      </c>
    </row>
    <row r="172" spans="1:1" x14ac:dyDescent="0.2">
      <c r="A172" s="165" t="s">
        <v>1944</v>
      </c>
    </row>
    <row r="173" spans="1:1" ht="15" x14ac:dyDescent="0.25">
      <c r="A173" s="164"/>
    </row>
    <row r="174" spans="1:1" ht="15" x14ac:dyDescent="0.25">
      <c r="A174" s="164"/>
    </row>
    <row r="175" spans="1:1" x14ac:dyDescent="0.2">
      <c r="A175" s="165" t="s">
        <v>1945</v>
      </c>
    </row>
    <row r="176" spans="1:1" x14ac:dyDescent="0.2">
      <c r="A176" s="165" t="s">
        <v>1946</v>
      </c>
    </row>
    <row r="177" spans="1:1" x14ac:dyDescent="0.2">
      <c r="A177" s="165" t="s">
        <v>1837</v>
      </c>
    </row>
    <row r="178" spans="1:1" x14ac:dyDescent="0.2">
      <c r="A178" s="165" t="s">
        <v>1947</v>
      </c>
    </row>
    <row r="179" spans="1:1" x14ac:dyDescent="0.2">
      <c r="A179" s="165" t="s">
        <v>1948</v>
      </c>
    </row>
    <row r="180" spans="1:1" x14ac:dyDescent="0.2">
      <c r="A180" s="165" t="s">
        <v>1949</v>
      </c>
    </row>
  </sheetData>
  <autoFilter ref="N1:N183"/>
  <mergeCells count="165">
    <mergeCell ref="B68:D68"/>
    <mergeCell ref="E68:F68"/>
    <mergeCell ref="G68:H68"/>
    <mergeCell ref="I68:J68"/>
    <mergeCell ref="K68:L68"/>
    <mergeCell ref="A71:L71"/>
    <mergeCell ref="B72:C72"/>
    <mergeCell ref="D72:L72"/>
    <mergeCell ref="B69:D69"/>
    <mergeCell ref="E69:F69"/>
    <mergeCell ref="G69:H69"/>
    <mergeCell ref="I69:J69"/>
    <mergeCell ref="K69:L69"/>
    <mergeCell ref="A70:L70"/>
    <mergeCell ref="B66:D66"/>
    <mergeCell ref="E66:F66"/>
    <mergeCell ref="G66:H66"/>
    <mergeCell ref="I66:J66"/>
    <mergeCell ref="K66:L66"/>
    <mergeCell ref="B67:D67"/>
    <mergeCell ref="E67:F67"/>
    <mergeCell ref="G67:H67"/>
    <mergeCell ref="I67:J67"/>
    <mergeCell ref="K67:L67"/>
    <mergeCell ref="E63:F63"/>
    <mergeCell ref="G63:H63"/>
    <mergeCell ref="K63:L63"/>
    <mergeCell ref="B64:D64"/>
    <mergeCell ref="E64:F64"/>
    <mergeCell ref="G64:H64"/>
    <mergeCell ref="I64:J64"/>
    <mergeCell ref="K64:L64"/>
    <mergeCell ref="B65:D65"/>
    <mergeCell ref="E65:F65"/>
    <mergeCell ref="G65:H65"/>
    <mergeCell ref="I65:J65"/>
    <mergeCell ref="K65:L65"/>
    <mergeCell ref="B53:C53"/>
    <mergeCell ref="D53:J53"/>
    <mergeCell ref="K53:L53"/>
    <mergeCell ref="B54:C54"/>
    <mergeCell ref="D54:J54"/>
    <mergeCell ref="K54:L54"/>
    <mergeCell ref="K60:L60"/>
    <mergeCell ref="B61:D61"/>
    <mergeCell ref="B62:D62"/>
    <mergeCell ref="E62:F62"/>
    <mergeCell ref="G62:H62"/>
    <mergeCell ref="I62:J62"/>
    <mergeCell ref="K62:L62"/>
    <mergeCell ref="B57:C57"/>
    <mergeCell ref="D57:J57"/>
    <mergeCell ref="K57:L57"/>
    <mergeCell ref="A58:L58"/>
    <mergeCell ref="A59:A69"/>
    <mergeCell ref="B59:L59"/>
    <mergeCell ref="B60:D60"/>
    <mergeCell ref="E60:F60"/>
    <mergeCell ref="G60:H60"/>
    <mergeCell ref="I60:J60"/>
    <mergeCell ref="B63:D63"/>
    <mergeCell ref="D50:J50"/>
    <mergeCell ref="K50:L50"/>
    <mergeCell ref="B51:C51"/>
    <mergeCell ref="D51:J51"/>
    <mergeCell ref="K51:L51"/>
    <mergeCell ref="B52:C52"/>
    <mergeCell ref="D52:J52"/>
    <mergeCell ref="K52:L52"/>
    <mergeCell ref="B44:C44"/>
    <mergeCell ref="B45:C45"/>
    <mergeCell ref="B46:C46"/>
    <mergeCell ref="A47:L47"/>
    <mergeCell ref="A48:A57"/>
    <mergeCell ref="B48:L48"/>
    <mergeCell ref="B49:C49"/>
    <mergeCell ref="D49:J49"/>
    <mergeCell ref="K49:L49"/>
    <mergeCell ref="B50:C50"/>
    <mergeCell ref="B55:C55"/>
    <mergeCell ref="D55:J55"/>
    <mergeCell ref="K55:L55"/>
    <mergeCell ref="B56:C56"/>
    <mergeCell ref="D56:J56"/>
    <mergeCell ref="K56:L56"/>
    <mergeCell ref="B39:C39"/>
    <mergeCell ref="D39:L39"/>
    <mergeCell ref="A40:L40"/>
    <mergeCell ref="A41:C41"/>
    <mergeCell ref="B42:C42"/>
    <mergeCell ref="B43:C43"/>
    <mergeCell ref="A37:L37"/>
    <mergeCell ref="B38:C38"/>
    <mergeCell ref="D38:E38"/>
    <mergeCell ref="F38:G38"/>
    <mergeCell ref="H38:I38"/>
    <mergeCell ref="J38:L38"/>
    <mergeCell ref="A33:A34"/>
    <mergeCell ref="B33:C34"/>
    <mergeCell ref="D33:L34"/>
    <mergeCell ref="B35:C35"/>
    <mergeCell ref="D35:L35"/>
    <mergeCell ref="B36:C36"/>
    <mergeCell ref="D36:L36"/>
    <mergeCell ref="B29:C29"/>
    <mergeCell ref="D29:L29"/>
    <mergeCell ref="B30:C30"/>
    <mergeCell ref="D30:L30"/>
    <mergeCell ref="A31:A32"/>
    <mergeCell ref="B31:C32"/>
    <mergeCell ref="D31:L32"/>
    <mergeCell ref="B25:C25"/>
    <mergeCell ref="D25:L25"/>
    <mergeCell ref="A26:A27"/>
    <mergeCell ref="B26:C27"/>
    <mergeCell ref="D26:L27"/>
    <mergeCell ref="B28:C28"/>
    <mergeCell ref="D28:L28"/>
    <mergeCell ref="B22:C22"/>
    <mergeCell ref="D22:L22"/>
    <mergeCell ref="B23:C23"/>
    <mergeCell ref="D23:L23"/>
    <mergeCell ref="B24:C24"/>
    <mergeCell ref="D24:L24"/>
    <mergeCell ref="A19:L19"/>
    <mergeCell ref="B20:C20"/>
    <mergeCell ref="D20:L20"/>
    <mergeCell ref="B21:C21"/>
    <mergeCell ref="D21:L21"/>
    <mergeCell ref="B15:D15"/>
    <mergeCell ref="E15:L15"/>
    <mergeCell ref="B16:D16"/>
    <mergeCell ref="E16:L16"/>
    <mergeCell ref="B17:D17"/>
    <mergeCell ref="E17:L1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L1"/>
    <mergeCell ref="B2:E2"/>
    <mergeCell ref="F2:L2"/>
    <mergeCell ref="A3:L3"/>
    <mergeCell ref="A4:L4"/>
    <mergeCell ref="B5:D5"/>
    <mergeCell ref="E5:L5"/>
    <mergeCell ref="A6:A7"/>
    <mergeCell ref="B6:D7"/>
    <mergeCell ref="E6:L6"/>
    <mergeCell ref="F7:H7"/>
    <mergeCell ref="J7:L7"/>
  </mergeCells>
  <conditionalFormatting sqref="F38:G38">
    <cfRule type="containsText" dxfId="6" priority="4" stopIfTrue="1" operator="containsText" text="wybierz">
      <formula>NOT(ISERROR(SEARCH("wybierz",F38)))</formula>
    </cfRule>
  </conditionalFormatting>
  <conditionalFormatting sqref="D23:D25">
    <cfRule type="containsText" dxfId="5" priority="3" stopIfTrue="1" operator="containsText" text="wybierz">
      <formula>NOT(ISERROR(SEARCH("wybierz",D23)))</formula>
    </cfRule>
  </conditionalFormatting>
  <conditionalFormatting sqref="D26">
    <cfRule type="containsText" dxfId="4" priority="2" stopIfTrue="1" operator="containsText" text="wybierz">
      <formula>NOT(ISERROR(SEARCH("wybierz",D26)))</formula>
    </cfRule>
  </conditionalFormatting>
  <conditionalFormatting sqref="D28">
    <cfRule type="containsText" dxfId="3" priority="1" stopIfTrue="1" operator="containsText" text="wybierz">
      <formula>NOT(ISERROR(SEARCH("wybierz",D28)))</formula>
    </cfRule>
  </conditionalFormatting>
  <dataValidations count="7">
    <dataValidation type="list" allowBlank="1" showInputMessage="1" showErrorMessage="1" sqref="D20:L20">
      <formula1>$A$120:$A$123</formula1>
    </dataValidation>
    <dataValidation type="list" allowBlank="1" showInputMessage="1" showErrorMessage="1" prompt="wybierz Program z listy" sqref="E12:L12">
      <formula1>$A$100:$A$117</formula1>
    </dataValidation>
    <dataValidation type="list" allowBlank="1" showInputMessage="1" showErrorMessage="1" prompt="wybierz PI z listy" sqref="D24:L24">
      <formula1>$A$175:$A$180</formula1>
    </dataValidation>
    <dataValidation allowBlank="1" showInputMessage="1" showErrorMessage="1" prompt="zgodnie z właściwym PO" sqref="E13:L15"/>
    <dataValidation type="list" allowBlank="1" showInputMessage="1" showErrorMessage="1" prompt="wybierz narzędzie PP" sqref="D21:L21">
      <formula1>$A$126:$A$162</formula1>
    </dataValidation>
    <dataValidation type="list" allowBlank="1" showInputMessage="1" showErrorMessage="1" prompt="wybierz fundusz" sqref="D22:L22">
      <formula1>$A$165:$A$166</formula1>
    </dataValidation>
    <dataValidation type="list" allowBlank="1" showInputMessage="1" showErrorMessage="1" prompt="wybierz Cel Tematyczny" sqref="D23:L23">
      <formula1>$A$169:$A$172</formula1>
    </dataValidation>
  </dataValidations>
  <pageMargins left="0.25" right="0.25" top="0.75" bottom="0.75" header="0.3" footer="0.3"/>
  <pageSetup paperSize="9" scale="70" fitToHeight="0" orientation="portrait" horizontalDpi="4294967294" r:id="rId1"/>
  <headerFooter>
    <oddHeader>&amp;CZałącznik 1</oddHeader>
  </headerFooter>
  <rowBreaks count="8" manualBreakCount="8">
    <brk id="21" max="11" man="1"/>
    <brk id="27" max="11" man="1"/>
    <brk id="30" max="11" man="1"/>
    <brk id="32" max="11" man="1"/>
    <brk id="34" max="11" man="1"/>
    <brk id="47" max="11" man="1"/>
    <brk id="51" max="11" man="1"/>
    <brk id="57"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Zakresy nazwane</vt:lpstr>
      </vt:variant>
      <vt:variant>
        <vt:i4>34</vt:i4>
      </vt:variant>
    </vt:vector>
  </HeadingPairs>
  <TitlesOfParts>
    <vt:vector size="48" baseType="lpstr">
      <vt:lpstr>Informacje ogólne</vt:lpstr>
      <vt:lpstr>Kryteria horyzontalne</vt:lpstr>
      <vt:lpstr>Kryteria dla 9.2-dod.form</vt:lpstr>
      <vt:lpstr>Kryteria dla 9.2 mer bez psych</vt:lpstr>
      <vt:lpstr>Kryteria dla 9.2 ch. nowotw.</vt:lpstr>
      <vt:lpstr>POIiŚ.9.P.73</vt:lpstr>
      <vt:lpstr>POIiŚ.9.P.74</vt:lpstr>
      <vt:lpstr>POIiŚ.9.P.75</vt:lpstr>
      <vt:lpstr>POIiŚ.9.P.76</vt:lpstr>
      <vt:lpstr>POIiŚ.9.P.77</vt:lpstr>
      <vt:lpstr>POIiŚ.9.P.78</vt:lpstr>
      <vt:lpstr>POIiŚ.9.P.79</vt:lpstr>
      <vt:lpstr>Planowane działania</vt:lpstr>
      <vt:lpstr>ZAŁ. 1</vt:lpstr>
      <vt:lpstr>POIiŚ.9.P.74!__xlnm._FilterDatabase</vt:lpstr>
      <vt:lpstr>POIiŚ.9.P.74!__xlnm._FilterDatabase_0</vt:lpstr>
      <vt:lpstr>POIiŚ.9.P.74!__xlnm._FilterDatabase_0_0</vt:lpstr>
      <vt:lpstr>POIiŚ.9.P.74!__xlnm._FilterDatabase_0_0_0</vt:lpstr>
      <vt:lpstr>POIiŚ.9.P.74!__xlnm._FilterDatabase_0_0_0_0</vt:lpstr>
      <vt:lpstr>POIiŚ.9.P.74!__xlnm._FilterDatabase_0_0_0_0_0</vt:lpstr>
      <vt:lpstr>POIiŚ.9.P.74!__xlnm._FilterDatabase_1</vt:lpstr>
      <vt:lpstr>POIiŚ.9.P.74!__xlnm.Print_Area_0</vt:lpstr>
      <vt:lpstr>POIiŚ.9.P.74!__xlnm.Print_Area_0_0</vt:lpstr>
      <vt:lpstr>POIiŚ.9.P.74!__xlnm.Print_Area_0_0_0</vt:lpstr>
      <vt:lpstr>POIiŚ.9.P.74!__xlnm.Print_Area_0_0_0_0</vt:lpstr>
      <vt:lpstr>POIiŚ.9.P.74!__xlnm.Print_Area_0_0_0_0_0</vt:lpstr>
      <vt:lpstr>POIiŚ.9.P.74!__xlnm.Print_Area_1</vt:lpstr>
      <vt:lpstr>POIiŚ.9.P.74!__xlnm.Print_Area_2</vt:lpstr>
      <vt:lpstr>'Kryteria dla 9.2-dod.form'!_ftn1</vt:lpstr>
      <vt:lpstr>'Kryteria dla 9.2-dod.form'!_ftn2</vt:lpstr>
      <vt:lpstr>'Kryteria dla 9.2-dod.form'!_ftn3</vt:lpstr>
      <vt:lpstr>'Kryteria dla 9.2-dod.form'!_ftnref1</vt:lpstr>
      <vt:lpstr>'Informacje ogólne'!Obszar_wydruku</vt:lpstr>
      <vt:lpstr>'Kryteria dla 9.2 ch. nowotw.'!Obszar_wydruku</vt:lpstr>
      <vt:lpstr>'Kryteria dla 9.2 mer bez psych'!Obszar_wydruku</vt:lpstr>
      <vt:lpstr>'Kryteria dla 9.2-dod.form'!Obszar_wydruku</vt:lpstr>
      <vt:lpstr>'Kryteria horyzontalne'!Obszar_wydruku</vt:lpstr>
      <vt:lpstr>'Planowane działania'!Obszar_wydruku</vt:lpstr>
      <vt:lpstr>POIiŚ.9.P.73!Obszar_wydruku</vt:lpstr>
      <vt:lpstr>POIiŚ.9.P.74!Obszar_wydruku</vt:lpstr>
      <vt:lpstr>POIiŚ.9.P.75!Obszar_wydruku</vt:lpstr>
      <vt:lpstr>POIiŚ.9.P.76!Obszar_wydruku</vt:lpstr>
      <vt:lpstr>POIiŚ.9.P.77!Obszar_wydruku</vt:lpstr>
      <vt:lpstr>POIiŚ.9.P.78!Obszar_wydruku</vt:lpstr>
      <vt:lpstr>POIiŚ.9.P.79!Obszar_wydruku</vt:lpstr>
      <vt:lpstr>'ZAŁ. 1'!Obszar_wydruku</vt:lpstr>
      <vt:lpstr>PI</vt:lpstr>
      <vt:lpstr>skroty_PI</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Kolasińska Dorota</cp:lastModifiedBy>
  <cp:lastPrinted>2017-06-21T10:11:22Z</cp:lastPrinted>
  <dcterms:created xsi:type="dcterms:W3CDTF">2016-03-29T09:23:06Z</dcterms:created>
  <dcterms:modified xsi:type="dcterms:W3CDTF">2017-07-03T08:00:48Z</dcterms:modified>
</cp:coreProperties>
</file>